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.Cimrend" sheetId="1" r:id="rId1"/>
    <sheet name="2 a. bevételek ktgv.szervenként" sheetId="2" r:id="rId2"/>
    <sheet name="2.Bevételek" sheetId="3" r:id="rId3"/>
    <sheet name="3 a. kiad. ktgv. szervenként" sheetId="4" r:id="rId4"/>
    <sheet name="3.Kiadások" sheetId="5" r:id="rId5"/>
    <sheet name="4.Műk.kiad." sheetId="6" r:id="rId6"/>
    <sheet name="5.Felúj.Felhalm.össz." sheetId="7" r:id="rId7"/>
    <sheet name="6.Felújítás" sheetId="8" r:id="rId8"/>
    <sheet name="7.felhalm." sheetId="9" r:id="rId9"/>
    <sheet name="8.feladatonként" sheetId="10" r:id="rId10"/>
    <sheet name="9.Bev.kiad.mérlegsz." sheetId="11" r:id="rId11"/>
    <sheet name="10.bev-kiad-3 évre kiah." sheetId="12" r:id="rId12"/>
    <sheet name="11.m.EI.felh.ütemt." sheetId="13" r:id="rId13"/>
    <sheet name="12.m.saj.bev." sheetId="14" r:id="rId14"/>
    <sheet name="13.m.Önk.Likviditási terv" sheetId="15" r:id="rId15"/>
    <sheet name="14.m.ÖH bev." sheetId="16" r:id="rId16"/>
    <sheet name="15.m.ÖH kiad." sheetId="17" r:id="rId17"/>
    <sheet name="16.m.ÖH műk.kiad." sheetId="18" r:id="rId18"/>
    <sheet name="17.m.ÖH felad." sheetId="19" r:id="rId19"/>
    <sheet name="18.m.ÖH bev.kiad.mérl. " sheetId="20" r:id="rId20"/>
    <sheet name="19.m.ÖHműk.felh.görd." sheetId="21" r:id="rId21"/>
    <sheet name="20.m.ÖH létszám" sheetId="22" r:id="rId22"/>
    <sheet name="21.m.ÖH EI üt.terv" sheetId="23" r:id="rId23"/>
    <sheet name="22.m.Óvoda bev." sheetId="24" r:id="rId24"/>
    <sheet name="23.m.Óvoda kiad." sheetId="25" r:id="rId25"/>
    <sheet name="24.m.Óvoda műk.kiad." sheetId="26" r:id="rId26"/>
    <sheet name="25.m.Óvoda felad." sheetId="27" r:id="rId27"/>
    <sheet name="26.m.Óvi műk.felh.bev.kiad.mér" sheetId="28" r:id="rId28"/>
    <sheet name="27.m.Óvoda műk.felh.görd." sheetId="29" r:id="rId29"/>
    <sheet name="28.m.Óvoda EI ütt." sheetId="30" r:id="rId30"/>
    <sheet name="29.m.Óvoda létsz." sheetId="31" r:id="rId31"/>
    <sheet name="30.m.Nemz.bev." sheetId="32" r:id="rId32"/>
    <sheet name="31.m.Nemz.kiad." sheetId="33" r:id="rId33"/>
    <sheet name="32.m.Nemz.felad." sheetId="34" r:id="rId34"/>
    <sheet name="m." sheetId="35" r:id="rId35"/>
  </sheets>
  <definedNames>
    <definedName name="_xlnm.Print_Area" localSheetId="12">'11.m.EI.felh.ütemt.'!$A$1:$N$29</definedName>
    <definedName name="_xlnm.Print_Area" localSheetId="15">'14.m.ÖH bev.'!$A$1:$C$42</definedName>
    <definedName name="_xlnm.Print_Area" localSheetId="16">'15.m.ÖH kiad.'!$A$1:$D$59</definedName>
    <definedName name="_xlnm.Print_Area" localSheetId="18">'17.m.ÖH felad.'!$A$1:$D$25</definedName>
    <definedName name="_xlnm.Print_Area" localSheetId="1">'2 a. bevételek ktgv.szervenként'!$A$1:$F$49</definedName>
    <definedName name="_xlnm.Print_Area" localSheetId="2">'2.Bevételek'!$A$1:$C$49</definedName>
    <definedName name="_xlnm.Print_Area" localSheetId="22">'21.m.ÖH EI üt.terv'!$A$1:$N$29</definedName>
    <definedName name="_xlnm.Print_Area" localSheetId="23">'22.m.Óvoda bev.'!$A$1:$B$43</definedName>
    <definedName name="_xlnm.Print_Area" localSheetId="24">'23.m.Óvoda kiad.'!$A$1:$C$48</definedName>
    <definedName name="_xlnm.Print_Area" localSheetId="29">'28.m.Óvoda EI ütt.'!$A$1:$N$29</definedName>
    <definedName name="_xlnm.Print_Area" localSheetId="3">'3 a. kiad. ktgv. szervenként'!$A$1:$G$69</definedName>
    <definedName name="_xlnm.Print_Area" localSheetId="4">'3.Kiadások'!$A$1:$D$69</definedName>
    <definedName name="_xlnm.Print_Area" localSheetId="31">'30.m.Nemz.bev.'!$A$1:$C$53</definedName>
    <definedName name="_xlnm.Print_Area" localSheetId="32">'31.m.Nemz.kiad.'!$A$1:$D$52</definedName>
    <definedName name="_xlnm.Print_Area" localSheetId="6">'5.Felúj.Felhalm.össz.'!$A$1:$E$21</definedName>
  </definedNames>
  <calcPr fullCalcOnLoad="1"/>
</workbook>
</file>

<file path=xl/sharedStrings.xml><?xml version="1.0" encoding="utf-8"?>
<sst xmlns="http://schemas.openxmlformats.org/spreadsheetml/2006/main" count="1427" uniqueCount="475">
  <si>
    <t>Működési</t>
  </si>
  <si>
    <t>ÁFA bevételek, visszatérülések</t>
  </si>
  <si>
    <t>Kamatbevételek</t>
  </si>
  <si>
    <t>Illetékek</t>
  </si>
  <si>
    <t>Önkorm. sajátos műk. bev. össz.(2)</t>
  </si>
  <si>
    <t>Felhalm. és tőke jellegű bev. össz. (3)</t>
  </si>
  <si>
    <t>Támogatások, kiegészítések és átvett pénzeszk. összesen (4)</t>
  </si>
  <si>
    <t>Ideiglenesen átvett pénzeszközök</t>
  </si>
  <si>
    <t>Kiegyenlítő (függő, átfutó) bevét.</t>
  </si>
  <si>
    <t>Hitelek, értékpapírok, pénzforg. nélküli bevételek, kölcsönök, ideiglenesen átvett pénzeszk., kiegyenlítő bev. összesen (5)</t>
  </si>
  <si>
    <t>Bevételek összesen:</t>
  </si>
  <si>
    <t xml:space="preserve">1. </t>
  </si>
  <si>
    <t xml:space="preserve">2. </t>
  </si>
  <si>
    <t>Nem rendszeres személyi juttatások</t>
  </si>
  <si>
    <t xml:space="preserve">3. </t>
  </si>
  <si>
    <t>Külső személyi juttatások</t>
  </si>
  <si>
    <t>I.</t>
  </si>
  <si>
    <t>Személyi juttatások összesen</t>
  </si>
  <si>
    <t>1.</t>
  </si>
  <si>
    <t>4.</t>
  </si>
  <si>
    <t>5.</t>
  </si>
  <si>
    <t>II.</t>
  </si>
  <si>
    <t>Munkaadókat terhelő járulékok</t>
  </si>
  <si>
    <t>Készletbeszerzések</t>
  </si>
  <si>
    <t>Szolgáltatások</t>
  </si>
  <si>
    <t>Általános forgalmi adó kiadás</t>
  </si>
  <si>
    <t xml:space="preserve">4. </t>
  </si>
  <si>
    <t>Kiküldetés, reprezentáció, reklám kiadások</t>
  </si>
  <si>
    <t>III.</t>
  </si>
  <si>
    <t>Dologi Kiadások</t>
  </si>
  <si>
    <t>Kamatkiadások</t>
  </si>
  <si>
    <t xml:space="preserve">IV. </t>
  </si>
  <si>
    <t>Egyéb folyó kiadások</t>
  </si>
  <si>
    <t>2.</t>
  </si>
  <si>
    <t>Felhalmozási célú pénzeszközátadás államháztartáson belülre</t>
  </si>
  <si>
    <t>V.</t>
  </si>
  <si>
    <t>Pénzeszközátadás, egyéb támogatás</t>
  </si>
  <si>
    <t>Ellátottak pénzbeli juttatásai</t>
  </si>
  <si>
    <t>3.</t>
  </si>
  <si>
    <t>Felújítás előzetesen felszámított általános forgalmi adója</t>
  </si>
  <si>
    <t>XI.</t>
  </si>
  <si>
    <t>Felújítás összesen</t>
  </si>
  <si>
    <t>7.</t>
  </si>
  <si>
    <t>8.</t>
  </si>
  <si>
    <t>Beruházások általános forgalmi adója</t>
  </si>
  <si>
    <t>9.</t>
  </si>
  <si>
    <t>XII.</t>
  </si>
  <si>
    <t>Felhalmozási kiadások és pénzügyi befektetések összesen</t>
  </si>
  <si>
    <t>Kölcsönök nyújtása és törlesztése</t>
  </si>
  <si>
    <t>Kiegyenlítő, függő, átfutó kiadások</t>
  </si>
  <si>
    <t xml:space="preserve">XIII. </t>
  </si>
  <si>
    <t>Az I.-XII. pontba nem tartozó kiadások tartalék</t>
  </si>
  <si>
    <t>Kiadások összesen:</t>
  </si>
  <si>
    <t>2/1.sz.melléklet</t>
  </si>
  <si>
    <t>Ssz</t>
  </si>
  <si>
    <t>Bevételi forrás megnevezése</t>
  </si>
  <si>
    <t>I</t>
  </si>
  <si>
    <t>Háziorvosi szolgálat</t>
  </si>
  <si>
    <t>Védőnői szolgálat</t>
  </si>
  <si>
    <t>1.sz.melléklet</t>
  </si>
  <si>
    <t>gazdálkodó neve</t>
  </si>
  <si>
    <t xml:space="preserve">gazd.jogkör </t>
  </si>
  <si>
    <t>műk.kiad.megnev.</t>
  </si>
  <si>
    <t>önálló</t>
  </si>
  <si>
    <t>Személyi juttatások</t>
  </si>
  <si>
    <t>Dologi kiadások</t>
  </si>
  <si>
    <t>teljesítés</t>
  </si>
  <si>
    <t>módosított előir.</t>
  </si>
  <si>
    <t>pótlékok, bírságok</t>
  </si>
  <si>
    <t>Fejlesztési cél</t>
  </si>
  <si>
    <t>Eredeti előirányzat</t>
  </si>
  <si>
    <t>Módosított előirányzat</t>
  </si>
  <si>
    <t>Teljesítés %-a</t>
  </si>
  <si>
    <t>Épület felújítás</t>
  </si>
  <si>
    <t>Épület felőjítás</t>
  </si>
  <si>
    <t>Műv.ház</t>
  </si>
  <si>
    <t>Vill.hál.rekonstrukció</t>
  </si>
  <si>
    <t>Polg. hiv. és intéményei</t>
  </si>
  <si>
    <t>Összesen:</t>
  </si>
  <si>
    <t>előirányzat</t>
  </si>
  <si>
    <t>szakfeladat neve</t>
  </si>
  <si>
    <t xml:space="preserve">Eredeti </t>
  </si>
  <si>
    <t xml:space="preserve"> teljesítés</t>
  </si>
  <si>
    <t>S.sz</t>
  </si>
  <si>
    <t>főkönyvi megnevezés</t>
  </si>
  <si>
    <t>jogcím</t>
  </si>
  <si>
    <t>szakfeladat</t>
  </si>
  <si>
    <t>eredeti</t>
  </si>
  <si>
    <t>6.</t>
  </si>
  <si>
    <t>10.</t>
  </si>
  <si>
    <t>11.</t>
  </si>
  <si>
    <t>12.</t>
  </si>
  <si>
    <t>13.</t>
  </si>
  <si>
    <t>14.</t>
  </si>
  <si>
    <t>15.</t>
  </si>
  <si>
    <t>összesen:</t>
  </si>
  <si>
    <t>Szakfeladat</t>
  </si>
  <si>
    <t>Közvilágítási feladatok</t>
  </si>
  <si>
    <t>16.</t>
  </si>
  <si>
    <t>17.</t>
  </si>
  <si>
    <t>18.</t>
  </si>
  <si>
    <t>19.</t>
  </si>
  <si>
    <t>Családsegítő szolgálat</t>
  </si>
  <si>
    <t>Ssz.</t>
  </si>
  <si>
    <t>működési</t>
  </si>
  <si>
    <t>felhalmozási</t>
  </si>
  <si>
    <t>Az önkormányzat és költségvetési szervei 2002. évi  költségvetési kiadásainak első félévi teljesítése kiadási jogcím szerint</t>
  </si>
  <si>
    <t>kiadások</t>
  </si>
  <si>
    <t>bevételek</t>
  </si>
  <si>
    <t>sorsz.:</t>
  </si>
  <si>
    <t>cím</t>
  </si>
  <si>
    <t>összes:</t>
  </si>
  <si>
    <t>Bevétel</t>
  </si>
  <si>
    <t>Kiadás</t>
  </si>
  <si>
    <t>Kiadások</t>
  </si>
  <si>
    <t>Bevételek:</t>
  </si>
  <si>
    <t xml:space="preserve">Pénzeszköz átadás </t>
  </si>
  <si>
    <t>Pénzforgalom nélküli kiadások/tartalék</t>
  </si>
  <si>
    <t>Pénzforgalom nélküli bevételek/pénzmaradvány/</t>
  </si>
  <si>
    <t>segélyezés</t>
  </si>
  <si>
    <t>Gépek ber,-szellemi termékek vásárlása</t>
  </si>
  <si>
    <t>Belföldi finanszírozás kiadásai/hiteltörl/</t>
  </si>
  <si>
    <t>ÁFA bevétel</t>
  </si>
  <si>
    <t>Intézm.egyéb saj.bevételei</t>
  </si>
  <si>
    <t xml:space="preserve">Felhalm. és tőke jellegű bev. össz. </t>
  </si>
  <si>
    <t>Műk.célú pénzeszk.átadás államházt. Kívülre</t>
  </si>
  <si>
    <t>Társad. és szociálpol.juttatások /Segélyek/</t>
  </si>
  <si>
    <t>Belföldi finanszírozás kiadásai-/Rövidlej.hitel törleszt/</t>
  </si>
  <si>
    <t>Felh.célú kölcsön visszatér/vizközmű,munkáltatói/</t>
  </si>
  <si>
    <t>Önkorm.működési bev.összesen. ( 1 ))</t>
  </si>
  <si>
    <r>
      <t>Önkorm.sajátos műk.bev / helyi adók,SZJA/</t>
    </r>
    <r>
      <rPr>
        <b/>
        <i/>
        <sz val="12"/>
        <color indexed="8"/>
        <rFont val="Arial"/>
        <family val="2"/>
      </rPr>
      <t xml:space="preserve">( 2 </t>
    </r>
    <r>
      <rPr>
        <b/>
        <sz val="12"/>
        <color indexed="8"/>
        <rFont val="Arial"/>
        <family val="2"/>
      </rPr>
      <t>)</t>
    </r>
  </si>
  <si>
    <t>Felhalmozási és tőkejell.bevételek ( 3 )</t>
  </si>
  <si>
    <r>
      <t xml:space="preserve">Hitelek, értékpapírok, pénzf. nélk.i bevételek, </t>
    </r>
    <r>
      <rPr>
        <b/>
        <u val="single"/>
        <sz val="12"/>
        <color indexed="8"/>
        <rFont val="Arial"/>
        <family val="2"/>
      </rPr>
      <t>kölcsönök</t>
    </r>
    <r>
      <rPr>
        <b/>
        <i/>
        <sz val="12"/>
        <color indexed="8"/>
        <rFont val="Arial"/>
        <family val="2"/>
      </rPr>
      <t>, ideigl. átvett pénzeszk., kiegy.</t>
    </r>
    <r>
      <rPr>
        <b/>
        <u val="single"/>
        <sz val="12"/>
        <color indexed="8"/>
        <rFont val="Arial"/>
        <family val="2"/>
      </rPr>
      <t>bevételek.</t>
    </r>
    <r>
      <rPr>
        <b/>
        <i/>
        <sz val="12"/>
        <color indexed="8"/>
        <rFont val="Arial"/>
        <family val="2"/>
      </rPr>
      <t xml:space="preserve"> összesen  ( 5 )</t>
    </r>
  </si>
  <si>
    <t>Helyi adók /iparűzési</t>
  </si>
  <si>
    <t>Egyéb sajátos bevételek/hátralék behajtás</t>
  </si>
  <si>
    <t>Tárgyi eszk .ért. Ingatl.MOL</t>
  </si>
  <si>
    <t>összesen</t>
  </si>
  <si>
    <t>Működési hitel felvétele</t>
  </si>
  <si>
    <t>hitelek összesen</t>
  </si>
  <si>
    <t>Átengedett központi adók /SZJA/</t>
  </si>
  <si>
    <t xml:space="preserve"> Fejl.Hitel-felvétele-</t>
  </si>
  <si>
    <t>Közp. ktgvet-től kapott tám/normatíva,kötött tám,/</t>
  </si>
  <si>
    <t>Alkalm.térítése/lakbér,garázs/</t>
  </si>
  <si>
    <t xml:space="preserve">     "   -   "        /Gépjárműadó bev/</t>
  </si>
  <si>
    <t>beruházás, felújítás-Felhalm.kiad.</t>
  </si>
  <si>
    <t>Beruh-Felúj-Felhalm.össz:</t>
  </si>
  <si>
    <t>Szolgáltatások bev</t>
  </si>
  <si>
    <t>Egyéb térítések</t>
  </si>
  <si>
    <t>Alkalmazottak térítése</t>
  </si>
  <si>
    <t>Intézményi ell..díjak</t>
  </si>
  <si>
    <t>Kamat bevételek</t>
  </si>
  <si>
    <t>támogatások/állami,-átvett pe (4)</t>
  </si>
  <si>
    <t>Belföldi finanszírozás kiadásai/f.szla hiteltörl./</t>
  </si>
  <si>
    <t>Bevételek előirányzatai</t>
  </si>
  <si>
    <t>Kiadások előirányzatai</t>
  </si>
  <si>
    <t>Tárgyieszk.ért. ÁFA bevétele</t>
  </si>
  <si>
    <t>Tárgyi eszk.ért. ÁFA bev.</t>
  </si>
  <si>
    <t>MENDE KÖZSÉG ÖNKORMÁNYZATA</t>
  </si>
  <si>
    <t>eredeti előirányzat</t>
  </si>
  <si>
    <t>Segélyezés</t>
  </si>
  <si>
    <t>Működési bevételek összesen:bev. összesen (1)</t>
  </si>
  <si>
    <t>Intézményi műk. bevételek össz:</t>
  </si>
  <si>
    <t>Közp. ktgvt-től kapott Úri önk.megillető tám-étkeztetés</t>
  </si>
  <si>
    <t>Közp.ktgvt-től kapot Zeneiskola tám</t>
  </si>
  <si>
    <t>Közp.ktgvet.-től kapott tám</t>
  </si>
  <si>
    <t>Műk.c.pe.átvétel-TB-től</t>
  </si>
  <si>
    <t>Egyéb dologi kiadások/ELMIB részv.pü ráford.</t>
  </si>
  <si>
    <t>DOLOGI és EGYÉB folyó kiadások</t>
  </si>
  <si>
    <t>Részvény vás/ELMIB/</t>
  </si>
  <si>
    <t>Beruházás összesen:</t>
  </si>
  <si>
    <t>Belföldi finanszírozás kiadásai-/hosszúlej.hitel törleszt/</t>
  </si>
  <si>
    <t>kiadás megnevezése</t>
  </si>
  <si>
    <t>eredeti előirányzat.</t>
  </si>
  <si>
    <t>részvény vás</t>
  </si>
  <si>
    <t>Biztosítások</t>
  </si>
  <si>
    <t>Banki ktg-ek</t>
  </si>
  <si>
    <t>Kiadási előirányzat megnevezése</t>
  </si>
  <si>
    <t>Részvények vás</t>
  </si>
  <si>
    <t>Előirányzat megnevezése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</si>
  <si>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</si>
  <si>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</si>
  <si>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</si>
  <si>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</si>
  <si>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</si>
  <si>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</si>
  <si>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</si>
  <si>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</si>
  <si>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</si>
  <si>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</si>
  <si>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</si>
  <si>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</si>
  <si>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Az I.-XII.  nem tart. kiadások tartalék</t>
  </si>
  <si>
    <t>Támogatások, kieg-ek és átvett pénzeszk. összesen (4)</t>
  </si>
  <si>
    <t>ELŐIRÁNYZAT</t>
  </si>
  <si>
    <t>Beruházások összesen</t>
  </si>
  <si>
    <t>Hiteltörlesztés/fszla</t>
  </si>
  <si>
    <t>Hiteltörlesztés/hosszúlejáratú</t>
  </si>
  <si>
    <t>Közp. ktgvet-től kapott tám/norm,kötött tám,/ÓVODA</t>
  </si>
  <si>
    <t>Közp. ktgvet-től kapott tám/norm,kötött tám,/ISKOLA</t>
  </si>
  <si>
    <t>Közp. ktgvet-től kapott tám/norm,kötött tám,/étkezteté</t>
  </si>
  <si>
    <t>Műk.c.pe.átvét-Töbc.kistérs.társ</t>
  </si>
  <si>
    <t>Különf.ktgv.befiz/el.évi</t>
  </si>
  <si>
    <t>Általános-működési tartalék</t>
  </si>
  <si>
    <t>Tartalékok összesen</t>
  </si>
  <si>
    <t xml:space="preserve">Pénzeszköz átadás  </t>
  </si>
  <si>
    <t>ált-és céltartalék</t>
  </si>
  <si>
    <t xml:space="preserve">Tartalék </t>
  </si>
  <si>
    <t>Közp. ktgvt-től kapott kiegészítő tám-Társulás</t>
  </si>
  <si>
    <t>E/Ft</t>
  </si>
  <si>
    <t>Adók,illetékek beszedése</t>
  </si>
  <si>
    <t>Eseti lakásfennt.tám</t>
  </si>
  <si>
    <t>Átmeneti segély</t>
  </si>
  <si>
    <t>Temetési segély</t>
  </si>
  <si>
    <t>Közgyógyellátás</t>
  </si>
  <si>
    <t>Köztemetés</t>
  </si>
  <si>
    <t>Társadalombiztosítási járulék(24%)</t>
  </si>
  <si>
    <t>EÜ járulék--Természetbeni (1,5%)</t>
  </si>
  <si>
    <t>Műk.c.pénze.átad.államh.kivül/Csatorna/</t>
  </si>
  <si>
    <t>Fejlesztési tartalék-</t>
  </si>
  <si>
    <t>Rehab jár-cégautó</t>
  </si>
  <si>
    <t>Adók, díjak, bef-ÁFA bef  /Munklt.SZJA/</t>
  </si>
  <si>
    <t>Beruházás</t>
  </si>
  <si>
    <t>Beruházások</t>
  </si>
  <si>
    <t>Önkorm.saj.műk.bev.össz.(2)</t>
  </si>
  <si>
    <t>Felhalm.és tőke jell.bev.össz. (3)</t>
  </si>
  <si>
    <t>Intézm.műk. bev. összesen (1)</t>
  </si>
  <si>
    <t>Intézm.ell.díjak/étkeztetés,sírhely/</t>
  </si>
  <si>
    <t>Műk.c pe.átvét-Úri Önkorm/NOKI iroda műk.44%</t>
  </si>
  <si>
    <t>Szolgáltatások bev/Igazg,Könyvtári,Teleház,/</t>
  </si>
  <si>
    <t>Háziorvos tér</t>
  </si>
  <si>
    <t>Mende PH-41541  Mende NOKI- 79447  ÚRI NOKI- 70628</t>
  </si>
  <si>
    <t>Rendszeres személyi juttatások -teljes és részmunkaidős</t>
  </si>
  <si>
    <t>EÜ járulék--Pénzbeni (0,5%)</t>
  </si>
  <si>
    <t>Munkaerőpiaci járulék ( 1%)</t>
  </si>
  <si>
    <t>Felújítás</t>
  </si>
  <si>
    <t>Műk.c.pe.átvétel-Kisebbségi Önkormányzat tám</t>
  </si>
  <si>
    <t>Kisebbségi Önkormányzat</t>
  </si>
  <si>
    <t>Önkormányzat</t>
  </si>
  <si>
    <t>Szakfeladat száma</t>
  </si>
  <si>
    <t>Növényvédelem</t>
  </si>
  <si>
    <t>Közutak üzemeltetése</t>
  </si>
  <si>
    <t>Lakóingatlan bérbeadás-/lakbér</t>
  </si>
  <si>
    <t>Nem lakóing.bérbead/terembér,bérl.díj/</t>
  </si>
  <si>
    <t>Állateü szolgáltatás</t>
  </si>
  <si>
    <t>Igazgatási tev-POLG.HIVATAL</t>
  </si>
  <si>
    <t>Város-és községgazdálkodás</t>
  </si>
  <si>
    <t>Iskolaegészségügy</t>
  </si>
  <si>
    <t>Aktív korúak ellátása</t>
  </si>
  <si>
    <t>Norm.Lakásfennt.támogatás</t>
  </si>
  <si>
    <t>Eseti-/rendkiv/gyermekvéd.ellátás</t>
  </si>
  <si>
    <t>Családi pótlék</t>
  </si>
  <si>
    <t>Civil szervezetek támogatása</t>
  </si>
  <si>
    <t>Rövid időtartamú közfoglalkoztatás</t>
  </si>
  <si>
    <t>Foglalkoztatást helyettesítő tám.</t>
  </si>
  <si>
    <t>Egyéb közfoglalkoztatás/hosszútáv./</t>
  </si>
  <si>
    <t>Köztemető-fenntartás,működtetés</t>
  </si>
  <si>
    <t>Önk.össz:</t>
  </si>
  <si>
    <t>Járda</t>
  </si>
  <si>
    <t>Műv.Ház</t>
  </si>
  <si>
    <t>Önk.külső szig/nyilász.csere/tető</t>
  </si>
  <si>
    <t>Partfal önrész</t>
  </si>
  <si>
    <t>Int.egyéb saj. bev./Bérl.d,lakb,teremb,közt,busz,Catp/</t>
  </si>
  <si>
    <t>Tárgyi eszk., immat. javak értékes.</t>
  </si>
  <si>
    <t>Felújítás ÁFA</t>
  </si>
  <si>
    <t>Önk.</t>
  </si>
  <si>
    <t>Önkorm.</t>
  </si>
  <si>
    <t>Mozgáskorl.közlekedési tám.</t>
  </si>
  <si>
    <t>Egyéb Önk-i eseti pénzb.ellát.</t>
  </si>
  <si>
    <t>összesen: Önk.</t>
  </si>
  <si>
    <t>2014.</t>
  </si>
  <si>
    <t>MENDE KÖZSÉG ÖNKORMÁNYZAT</t>
  </si>
  <si>
    <t>MENDE KÖZSÉG ÖNKORMÁNYZATI Hivatala</t>
  </si>
  <si>
    <t>Önk.Hiv.</t>
  </si>
  <si>
    <t>Intézm. egyéb sajátos bev./Bérl.d,lakb,teremb,közter/</t>
  </si>
  <si>
    <t>Tárgyi eszk., immat. javak értékes./2 telek/</t>
  </si>
  <si>
    <t>Árpád.u telek</t>
  </si>
  <si>
    <t>MENDE KÖZSÉG ÖNKORMÁNYZATI HIVATALA</t>
  </si>
  <si>
    <t>Társadalombiztosítási járulék(24%+1,5%+0,5%+1%)</t>
  </si>
  <si>
    <t>Polgm.ktg.tér.jár.+kez.ktg</t>
  </si>
  <si>
    <t>Műk.c.pénze.átad.családseg.</t>
  </si>
  <si>
    <t>Felhalm.c.pénzeszk.átadás államh.kívülre</t>
  </si>
  <si>
    <t>Fő utcai járda</t>
  </si>
  <si>
    <t xml:space="preserve">Céltartalék-570 bér -4641 önerő- </t>
  </si>
  <si>
    <t>Önk.Hiv</t>
  </si>
  <si>
    <t>P.H.össz:</t>
  </si>
  <si>
    <t>MENDE KÖZSÉG ÖNKORMÁNYZATI HIVATAL</t>
  </si>
  <si>
    <t>Önkormányzati Hiv. összesen:</t>
  </si>
  <si>
    <t>Önk..hiv.</t>
  </si>
  <si>
    <t>II</t>
  </si>
  <si>
    <t>Óvodai Intézm.étkeztetés</t>
  </si>
  <si>
    <t>Óvodai nevelés</t>
  </si>
  <si>
    <t>Intézm.ell.díjak/étkeztetés,sírhely,zeneisk/</t>
  </si>
  <si>
    <t xml:space="preserve">részben </t>
  </si>
  <si>
    <t>munkaadókat terh.járulékok</t>
  </si>
  <si>
    <t>NOKI össz:</t>
  </si>
  <si>
    <t>Könyvtári szolgáltatás</t>
  </si>
  <si>
    <t>(fő)</t>
  </si>
  <si>
    <t>Szervezeti egység megnevezése</t>
  </si>
  <si>
    <t xml:space="preserve">II. </t>
  </si>
  <si>
    <t>részben önálló</t>
  </si>
  <si>
    <t>óvodai nevelés</t>
  </si>
  <si>
    <t>Nemzetiségi Önkorm.</t>
  </si>
  <si>
    <t>Helyi nemzetiségi önkormányzat ig.tev.</t>
  </si>
  <si>
    <t>Nemzetiségi Önk. összesen:</t>
  </si>
  <si>
    <t>Polgármesteri Hivata</t>
  </si>
  <si>
    <t>Anya és Gyermekvédelem</t>
  </si>
  <si>
    <t>1(4 órás)</t>
  </si>
  <si>
    <t>PH Összesen</t>
  </si>
  <si>
    <t>Mende Község Önkormányzati Hivatal</t>
  </si>
  <si>
    <t>Tárgyi eszk.,/2 telek/ értékes.</t>
  </si>
  <si>
    <t>Műk.c.pénze.átad.-NOKI Mende</t>
  </si>
  <si>
    <t>Műk.c.pénze.átad.-NOKI Úri</t>
  </si>
  <si>
    <t>Céltartalék</t>
  </si>
  <si>
    <t>Céltartalék-Ravat.,Műv.Ház.</t>
  </si>
  <si>
    <t>Összesen</t>
  </si>
  <si>
    <t>Eredeti előir.</t>
  </si>
  <si>
    <t>Önk. Hivatala</t>
  </si>
  <si>
    <t>IV.</t>
  </si>
  <si>
    <t xml:space="preserve"> Hivatala </t>
  </si>
  <si>
    <t>MENDE KÖZSÉG ÖNKORMÁNYZAT ÖSSZES</t>
  </si>
  <si>
    <t>Öhiv.</t>
  </si>
  <si>
    <t>Intézmény finanszírozás</t>
  </si>
  <si>
    <t>ezer forint</t>
  </si>
  <si>
    <t>hónap</t>
  </si>
  <si>
    <t>Adat jellege</t>
  </si>
  <si>
    <t>Nyitó pénz-állomány</t>
  </si>
  <si>
    <t>Előirányzat</t>
  </si>
  <si>
    <t>Záró pénz- állomány</t>
  </si>
  <si>
    <t>Likviditási hitel</t>
  </si>
  <si>
    <t>Egyenleg</t>
  </si>
  <si>
    <t>Felvétel</t>
  </si>
  <si>
    <t>Törlesztés</t>
  </si>
  <si>
    <t>Január</t>
  </si>
  <si>
    <t>Havi</t>
  </si>
  <si>
    <t>Halmozott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</si>
  <si>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</si>
  <si>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</si>
  <si>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</si>
  <si>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</si>
  <si>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</si>
  <si>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</si>
  <si>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</si>
  <si>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</si>
  <si>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</si>
  <si>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</si>
  <si>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</si>
  <si>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MENDE KÖZSÉG ÖNKORMÁNYZATA </t>
  </si>
  <si>
    <t>Mende Mesevár Óvoda</t>
  </si>
  <si>
    <t>címrend a 2013.évi költségvetési rendelethez</t>
  </si>
  <si>
    <r>
      <t xml:space="preserve"> Az  önkormányzat   2013.  évi  tervezett  </t>
    </r>
    <r>
      <rPr>
        <b/>
        <u val="single"/>
        <sz val="12"/>
        <rFont val="Arial CE"/>
        <family val="2"/>
      </rPr>
      <t xml:space="preserve">bevételeiről </t>
    </r>
    <r>
      <rPr>
        <b/>
        <sz val="12"/>
        <rFont val="Arial CE"/>
        <family val="2"/>
      </rPr>
      <t xml:space="preserve"> forrásonként  E/Ft-ban</t>
    </r>
  </si>
  <si>
    <t>2012. évi                  Eredeti előirányz.</t>
  </si>
  <si>
    <t>2012. évi                Eredeti előirányz.</t>
  </si>
  <si>
    <t>Mesevár Óvoda</t>
  </si>
  <si>
    <t>2013. évi               Eredeti előirányz.</t>
  </si>
  <si>
    <t>2013. évi                  Eredeti előirányz.</t>
  </si>
  <si>
    <t>KMOP Óvoda bővítés támogatás</t>
  </si>
  <si>
    <t>KMOP Bölcsőde pályázat tám.(147.927-előleg.36.981)</t>
  </si>
  <si>
    <t>Műk.c.pe.átvét Önk-tól(Finanszírozás)</t>
  </si>
  <si>
    <t xml:space="preserve"> Fejl.Hitel-felvétele (Műv.ház 9,7-Bölcsi 16,4-Óvi 10,5)</t>
  </si>
  <si>
    <t>MÁV bérleti díj</t>
  </si>
  <si>
    <t>2012. évi Eredeti előirányz.</t>
  </si>
  <si>
    <t>2013. évi Eredeti előirányz.</t>
  </si>
  <si>
    <t>KMOP Bölcsőde Pályázat tám.(147.927-36.981 előleg)</t>
  </si>
  <si>
    <t xml:space="preserve"> Fejl.Hitel-felvétele (Műv.ház.9,7- Bölcsi 16,4- Óvi 10,5)</t>
  </si>
  <si>
    <r>
      <t xml:space="preserve"> Az  önkormányzat  2013.  évi  tervezett  </t>
    </r>
    <r>
      <rPr>
        <b/>
        <u val="single"/>
        <sz val="10"/>
        <rFont val="Arial CE"/>
        <family val="0"/>
      </rPr>
      <t xml:space="preserve">kiadásairól   </t>
    </r>
    <r>
      <rPr>
        <b/>
        <sz val="10"/>
        <rFont val="Arial CE"/>
        <family val="2"/>
      </rPr>
      <t>jogcímenként  E/Ft-ban</t>
    </r>
  </si>
  <si>
    <t>2012. évi              eredeti előir.</t>
  </si>
  <si>
    <t>2013. évi              eredeti előir.</t>
  </si>
  <si>
    <t>Úri Óvoda normatíva átadás</t>
  </si>
  <si>
    <t>Polgm.Hiv. finanszírozás</t>
  </si>
  <si>
    <t>Mesevár Óvoda finanszírozás</t>
  </si>
  <si>
    <t>Iskolafenntartás</t>
  </si>
  <si>
    <t>Autóbusz támogatás</t>
  </si>
  <si>
    <t>Bölcsőde pályázat (164.363-10.000 előleg-2012)</t>
  </si>
  <si>
    <t>Óvoda bővítés</t>
  </si>
  <si>
    <t>Szent István szobor</t>
  </si>
  <si>
    <t>Szociális hozzájár. Adó (27%)</t>
  </si>
  <si>
    <t>Ügyviteli beszerzés</t>
  </si>
  <si>
    <t xml:space="preserve">2012. eredeti előirányzat </t>
  </si>
  <si>
    <t xml:space="preserve">2013. eredeti előirányzat </t>
  </si>
  <si>
    <t>Finanszírozás Önk.Hiv.</t>
  </si>
  <si>
    <t>Finanszírozás Mesevár Óvoda</t>
  </si>
  <si>
    <t xml:space="preserve">Műk.c.pe.átad áll.belülre-/ÚRI </t>
  </si>
  <si>
    <t xml:space="preserve"> Az önkormányzat címenkénti 2013. évi tervezett működési kiadásairól  E/Ft-ban</t>
  </si>
  <si>
    <t>Az  Önkormányzat  címenkénti  2013. évi  tervezett  beruházási- felújítási  és  felhalmozási  kiadásairól E/Ft-ban</t>
  </si>
  <si>
    <t>Művelődési Ház</t>
  </si>
  <si>
    <t>Az önkormányzat címenkénti 2013.évi tervezett felújítási előirányzatairól  E/Ft-ban</t>
  </si>
  <si>
    <t>Város- és községgazd.</t>
  </si>
  <si>
    <t>Az önkormányzat  címenkénti 2013.évi tervezett beruházási- felhalmozási kiadásai feladatonként E/Ft-ban</t>
  </si>
  <si>
    <t>Fejlesztési tartalék</t>
  </si>
  <si>
    <t>Az  önkormányzati  2013. évi  költségvetése  feladatonként E/Ft-ban</t>
  </si>
  <si>
    <t>Védőnő</t>
  </si>
  <si>
    <t>A működési és felmozási célú bevételi és kiad.előirányzatok tájékztató jelleggel  mérlegszerűen 2013.évben E/Ft-ban</t>
  </si>
  <si>
    <t>Műk. és felhalm.célú bev. és kiadások 2013,2014.2015 évre mérlegszerűen, gördülő tervezéssel E/Ft-ban</t>
  </si>
  <si>
    <t>Előirányzat felhasználási ütemterv 2013évre   E/Ft-ban</t>
  </si>
  <si>
    <t>eltérés</t>
  </si>
  <si>
    <t>Eredeti előirányz.2013.é.</t>
  </si>
  <si>
    <t>Mende Község Önkormányzata 2013. évi Likviditási terve</t>
  </si>
  <si>
    <r>
      <t xml:space="preserve"> Az  önk.hivatal   2013.  évi  tervezett  </t>
    </r>
    <r>
      <rPr>
        <b/>
        <u val="single"/>
        <sz val="8"/>
        <rFont val="Arial CE"/>
        <family val="2"/>
      </rPr>
      <t xml:space="preserve">bevételeiről </t>
    </r>
    <r>
      <rPr>
        <b/>
        <sz val="8"/>
        <rFont val="Arial CE"/>
        <family val="2"/>
      </rPr>
      <t xml:space="preserve"> forrásonként  E/Ft-ban</t>
    </r>
  </si>
  <si>
    <t>2012. Évi Eredeti előirányz.</t>
  </si>
  <si>
    <t>2013. Évi Eredeti előirányz.</t>
  </si>
  <si>
    <t>Műk.c.pe.átvétel-Önkormányzattól (Finanszírozás)</t>
  </si>
  <si>
    <r>
      <t xml:space="preserve"> Az  önk.hivatal  2013.  évi  tervezett  </t>
    </r>
    <r>
      <rPr>
        <b/>
        <u val="single"/>
        <sz val="8"/>
        <rFont val="Arial CE"/>
        <family val="0"/>
      </rPr>
      <t xml:space="preserve">kiadásairól   </t>
    </r>
    <r>
      <rPr>
        <b/>
        <sz val="8"/>
        <rFont val="Arial CE"/>
        <family val="2"/>
      </rPr>
      <t>jogcímenként  E/Ft-ban</t>
    </r>
  </si>
  <si>
    <t>2012. Évi eredeti előirányzat</t>
  </si>
  <si>
    <t>2013. Évi eredeti előirányzat</t>
  </si>
  <si>
    <t>Az  önk.hiv.  2013. évi  költségvetése  feladatonként E/Ft-ban</t>
  </si>
  <si>
    <t>Iskolai intézményi étkeztetés</t>
  </si>
  <si>
    <t>Könyvtári szolgáltatlás</t>
  </si>
  <si>
    <t>Könyvtári állomány gyarapítása</t>
  </si>
  <si>
    <t>Működési és felhalm.célú bevételek és kiadások 2013,2014.2015 évre mérlegszerűen, gördülő tervezéssel E/Ft-ban</t>
  </si>
  <si>
    <t>2013.Mende teljes m.idős</t>
  </si>
  <si>
    <t>2013.részm.idős Mende (6 órás)</t>
  </si>
  <si>
    <t>2013.össz : Önk. hiv.  Összesen</t>
  </si>
  <si>
    <t>Önkormányzat Hivatala előirányzat felhasználási ütemterve 2013évre   E/Ft-ban</t>
  </si>
  <si>
    <r>
      <t xml:space="preserve"> A Mesevár Óvoda  2013.  évi  tervezett  </t>
    </r>
    <r>
      <rPr>
        <b/>
        <u val="single"/>
        <sz val="8"/>
        <rFont val="Arial CE"/>
        <family val="2"/>
      </rPr>
      <t xml:space="preserve">bevételeiről </t>
    </r>
    <r>
      <rPr>
        <b/>
        <sz val="8"/>
        <rFont val="Arial CE"/>
        <family val="2"/>
      </rPr>
      <t xml:space="preserve"> forrásonként  E/Ft-ban</t>
    </r>
  </si>
  <si>
    <t>2013. Eredeti előirányz.</t>
  </si>
  <si>
    <t>Műk.c.pe.átvétel- Önkormányzat tám (Finanszírozás)</t>
  </si>
  <si>
    <t xml:space="preserve">2013. Eredeti előirányzat </t>
  </si>
  <si>
    <t>Szociáli hozzájár. Adó (27%)</t>
  </si>
  <si>
    <t>MENDE MESEVÁR ÓVODA</t>
  </si>
  <si>
    <t>A Mesevár Óvoda 2013. évi  költségvetése  feladatonként E/Ft-ban</t>
  </si>
  <si>
    <t>Előirányzat felhasználási ütemterv 2013.évre   E/Ft-ban</t>
  </si>
  <si>
    <t xml:space="preserve"> A Mesevár Óvoda létszámadatai 2013.év</t>
  </si>
  <si>
    <t>2013.Összesen</t>
  </si>
  <si>
    <t>2013. teljes m.idős</t>
  </si>
  <si>
    <t>2013.részm.idős (6 órás)</t>
  </si>
  <si>
    <t>2013.részm.idős (4 órás)</t>
  </si>
  <si>
    <t>MENDE KÖZSÉG ROMA Nemz.Önk.</t>
  </si>
  <si>
    <t>2012. Eredeti előirányz.</t>
  </si>
  <si>
    <t>2012. Eredeti előirányzat</t>
  </si>
  <si>
    <t>2013. Eredeti előirányzat</t>
  </si>
  <si>
    <r>
      <t xml:space="preserve"> A Roma Nemzetiségi önkormányzat  2013.  évi  tervezett  </t>
    </r>
    <r>
      <rPr>
        <b/>
        <u val="single"/>
        <sz val="10"/>
        <rFont val="Arial CE"/>
        <family val="0"/>
      </rPr>
      <t xml:space="preserve">kiadásairól   </t>
    </r>
    <r>
      <rPr>
        <b/>
        <sz val="10"/>
        <rFont val="Arial CE"/>
        <family val="2"/>
      </rPr>
      <t>jogcímenként  E/Ft-ban</t>
    </r>
  </si>
  <si>
    <t>A Roma Nemzetiségi önkormányzati  2013. évi  költségvetése  feladatonként E/Ft-ban</t>
  </si>
  <si>
    <t>Műv.Ház.</t>
  </si>
  <si>
    <t>Műk.c.pénze.átad.államh.kivül/Civil,rendőr, szomorú szív alap.)</t>
  </si>
  <si>
    <t>Civil szervezetek támogatása (Autóbusz, civil, rendőr)</t>
  </si>
  <si>
    <t>2013. évi költségvetési főösszeg</t>
  </si>
  <si>
    <t>Iskolai étkeztetés</t>
  </si>
  <si>
    <t xml:space="preserve"> Az önkormányzati hivatal 2013. évi létszámadatai (polgármester nélkül)</t>
  </si>
  <si>
    <r>
      <t xml:space="preserve"> A Mesevár Óvoda  2013.  évi  tervezett  </t>
    </r>
    <r>
      <rPr>
        <b/>
        <u val="single"/>
        <sz val="8"/>
        <rFont val="Arial CE"/>
        <family val="0"/>
      </rPr>
      <t xml:space="preserve">kiadásairól   </t>
    </r>
    <r>
      <rPr>
        <b/>
        <sz val="8"/>
        <rFont val="Arial CE"/>
        <family val="2"/>
      </rPr>
      <t>jogcímenként  E/Ft-ban</t>
    </r>
  </si>
  <si>
    <t xml:space="preserve"> A Mesevár Óvoda címenkénti 2013. évi tervezett működési kiadásairól  E/Ft-ban</t>
  </si>
  <si>
    <r>
      <t xml:space="preserve"> A Roma nemzetiségi önkormányzat   2013.  évi  tervezett  </t>
    </r>
    <r>
      <rPr>
        <b/>
        <u val="single"/>
        <sz val="12"/>
        <rFont val="Arial CE"/>
        <family val="2"/>
      </rPr>
      <t xml:space="preserve">bevételeiről </t>
    </r>
    <r>
      <rPr>
        <b/>
        <sz val="12"/>
        <rFont val="Arial CE"/>
        <family val="2"/>
      </rPr>
      <t xml:space="preserve"> forrásonként  E/Ft-ban</t>
    </r>
  </si>
  <si>
    <t>Általános működési tartalék</t>
  </si>
  <si>
    <t>2/a. sz. melléklet az 2/2013.(I.25.) számú önk. rendelethez</t>
  </si>
  <si>
    <t>2. sz. melléklet az 2./2013.(I.25.) számú önk. rendelethez</t>
  </si>
  <si>
    <t>3/a. sz. melléklet az 2./2013.(I.25.) számú önk. rendelethez</t>
  </si>
  <si>
    <t>3.sz.melléklet az 2./2013.(I.25.) számú önk. rendelethez</t>
  </si>
  <si>
    <t>4.sz.melléklet az 2./2013.(I.25.) számú önk. rendelethez</t>
  </si>
  <si>
    <t>5.sz.melléklet az 2./2013.(I.25.) számú önk. rendelethez</t>
  </si>
  <si>
    <t>6. sz. melléklet az 2./2013.(I.25.) számú önk. rendelethez</t>
  </si>
  <si>
    <t>7. számú melléklet az 2./2013.(I.25.) számú önk. rendelethez</t>
  </si>
  <si>
    <t>8.sz.melléklet az 2./2013.(I.25.) számú önk. rendelethez</t>
  </si>
  <si>
    <t>9.sz.melléklet az 2./2013.(I.25.) számú önk. rendelethez</t>
  </si>
  <si>
    <t>10.sz.melléklet az 2./2013.(I.25.) számú önk. rendelethez</t>
  </si>
  <si>
    <t>11. sz. melléklet az 2./2013.(I.25.) számú önk. rendelethez</t>
  </si>
  <si>
    <t>12. melléklet az 2./2013.(I.25.) számú önk. rendelethez (Önk.saját bev.alak.)</t>
  </si>
  <si>
    <t>13.sz.melléklet az 2./2013.(I.25.) számú önk. Rendelethez</t>
  </si>
  <si>
    <t>14.sz.melléklet az 2./2013.(I.25.) számú önk. rendelethez</t>
  </si>
  <si>
    <t>15.sz.melléklet az 2./2013.(I.25.) számú önk. rendelethez</t>
  </si>
  <si>
    <t>16.sz.melléklet az 2./2013.(I.25.) számú önk. rendelethez</t>
  </si>
  <si>
    <t>17.sz.melléklet az 2./2013.(I.25.) számú önk. rendelethez</t>
  </si>
  <si>
    <t>18.sz.melléklet az 2./2013.(I.25.) számú önk. rendelethez</t>
  </si>
  <si>
    <t>19.sz.melléklet az 2./2013.(I.25.) számú önk. rendelethez</t>
  </si>
  <si>
    <t>20.sz.melléklet az 2./2013.(I.25.) számú önk. rendelethez</t>
  </si>
  <si>
    <t>21 sz. melléklet az 2./2013.(I.25.) számú önk. rendelethez</t>
  </si>
  <si>
    <t>22. sz. melléklet az 2./2013.(I.25.) számú önk. rendelethez</t>
  </si>
  <si>
    <t>23. sz. melléklet az 2./2013.(I.25.) számú önk. rendelethez</t>
  </si>
  <si>
    <t>24.sz.melléklet az 2./2013.(I.25.) számú önk. rendelethez</t>
  </si>
  <si>
    <t>25.sz.melléklet az 2./2013.(I.25.) számú önk. rendelethez</t>
  </si>
  <si>
    <t>26.sz.melléklet az 2./2013.(I.25.) számú önk. rendelethez</t>
  </si>
  <si>
    <t>27.sz.melléklet az 2./2013.(I.25.) számú önk. rendelethez</t>
  </si>
  <si>
    <t>28. sz. melléklet az 2./2013.(I.25.) számú önk. rendelethez</t>
  </si>
  <si>
    <t>29.sz.melléklet az 2./2013.(I.25.) számú önk. rendelethez</t>
  </si>
  <si>
    <t>30. sz. melléklet az 2./2013.(I.25.) számú önk. rendelethez</t>
  </si>
  <si>
    <t>31.sz.melléklet az 2./2013.(I.25.) számú önk. rendelethez</t>
  </si>
  <si>
    <t>32.sz.melléklet az 2./2013.(I.25.) számú önk.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</si>
</sst>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"/>
    <numFmt numFmtId="168" formatCode="0.000"/>
    <numFmt numFmtId="169" formatCode="0.0"/>
    <numFmt numFmtId="170" formatCode="_-* #,##0.0\ _F_t_-;\-* #,##0.0\ _F_t_-;_-* &quot;-&quot;??\ _F_t_-;_-@_-"/>
    <numFmt numFmtId="171" formatCode="_-* #,##0\ _F_t_-;\-* #,##0\ _F_t_-;_-* &quot;-&quot;??\ _F_t_-;_-@_-"/>
    <numFmt numFmtId="172" formatCode="_-* #,##0.000\ _F_t_-;\-* #,##0.000\ _F_t_-;_-* &quot;-&quot;??\ _F_t_-;_-@_-"/>
    <numFmt numFmtId="173" formatCode="#,###"/>
    <numFmt numFmtId="174" formatCode="[$-40E]yyyy\.\ mmmm\ d\."/>
  </numFmts>
  <fonts count="73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4"/>
      <name val="Arial CE"/>
      <family val="0"/>
    </font>
    <font>
      <b/>
      <sz val="12"/>
      <color indexed="8"/>
      <name val="Arial CE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 CE"/>
      <family val="0"/>
    </font>
    <font>
      <b/>
      <u val="single"/>
      <sz val="12"/>
      <color indexed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u val="single"/>
      <sz val="10"/>
      <name val="Arial CE"/>
      <family val="0"/>
    </font>
    <font>
      <b/>
      <sz val="8"/>
      <name val="Times New Roman"/>
      <family val="1"/>
    </font>
    <font>
      <b/>
      <sz val="8"/>
      <name val="Arial CE"/>
      <family val="2"/>
    </font>
    <font>
      <b/>
      <sz val="16"/>
      <name val="Arial"/>
      <family val="2"/>
    </font>
    <font>
      <b/>
      <u val="single"/>
      <sz val="12"/>
      <name val="Arial CE"/>
      <family val="2"/>
    </font>
    <font>
      <b/>
      <sz val="16"/>
      <color indexed="8"/>
      <name val="Arial"/>
      <family val="2"/>
    </font>
    <font>
      <b/>
      <sz val="14"/>
      <color indexed="8"/>
      <name val="Arial CE"/>
      <family val="0"/>
    </font>
    <font>
      <b/>
      <i/>
      <sz val="10"/>
      <name val="Times New Roman"/>
      <family val="1"/>
    </font>
    <font>
      <b/>
      <i/>
      <sz val="11"/>
      <name val="Arial CE"/>
      <family val="2"/>
    </font>
    <font>
      <sz val="8"/>
      <name val="Arial CE"/>
      <family val="0"/>
    </font>
    <font>
      <b/>
      <i/>
      <sz val="8"/>
      <name val="Arial CE"/>
      <family val="2"/>
    </font>
    <font>
      <b/>
      <i/>
      <sz val="14"/>
      <name val="Arial CE"/>
      <family val="0"/>
    </font>
    <font>
      <b/>
      <sz val="14"/>
      <color indexed="8"/>
      <name val="Arial"/>
      <family val="2"/>
    </font>
    <font>
      <b/>
      <sz val="16"/>
      <name val="Arial CE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b/>
      <u val="single"/>
      <sz val="8"/>
      <name val="Arial CE"/>
      <family val="0"/>
    </font>
    <font>
      <b/>
      <i/>
      <sz val="8"/>
      <name val="Times New Roman"/>
      <family val="1"/>
    </font>
    <font>
      <sz val="11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17" borderId="7" applyNumberFormat="0" applyFont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66" fillId="4" borderId="0" applyNumberFormat="0" applyBorder="0" applyAlignment="0" applyProtection="0"/>
    <xf numFmtId="0" fontId="67" fillId="22" borderId="8" applyNumberFormat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" borderId="0" applyNumberFormat="0" applyBorder="0" applyAlignment="0" applyProtection="0"/>
    <xf numFmtId="0" fontId="71" fillId="23" borderId="0" applyNumberFormat="0" applyBorder="0" applyAlignment="0" applyProtection="0"/>
    <xf numFmtId="0" fontId="72" fillId="22" borderId="1" applyNumberFormat="0" applyAlignment="0" applyProtection="0"/>
    <xf numFmtId="9" fontId="0" fillId="0" borderId="0" applyFont="0" applyFill="0" applyBorder="0" applyAlignment="0" applyProtection="0"/>
  </cellStyleXfs>
  <cellXfs count="7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Alignment="1">
      <alignment/>
    </xf>
    <xf numFmtId="0" fontId="0" fillId="0" borderId="22" xfId="0" applyBorder="1" applyAlignment="1">
      <alignment/>
    </xf>
    <xf numFmtId="0" fontId="1" fillId="0" borderId="10" xfId="0" applyFont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71" fontId="0" fillId="0" borderId="0" xfId="40" applyNumberFormat="1" applyFont="1" applyAlignment="1">
      <alignment/>
    </xf>
    <xf numFmtId="171" fontId="2" fillId="0" borderId="0" xfId="40" applyNumberFormat="1" applyFont="1" applyBorder="1" applyAlignment="1">
      <alignment horizontal="justify"/>
    </xf>
    <xf numFmtId="0" fontId="12" fillId="0" borderId="19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12" fillId="0" borderId="26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8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8" fillId="0" borderId="0" xfId="0" applyNumberFormat="1" applyFont="1" applyBorder="1" applyAlignment="1">
      <alignment/>
    </xf>
    <xf numFmtId="171" fontId="0" fillId="0" borderId="0" xfId="4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11" xfId="0" applyFont="1" applyBorder="1" applyAlignment="1">
      <alignment/>
    </xf>
    <xf numFmtId="0" fontId="26" fillId="0" borderId="13" xfId="0" applyFont="1" applyBorder="1" applyAlignment="1">
      <alignment horizontal="justify" vertical="top" wrapText="1"/>
    </xf>
    <xf numFmtId="0" fontId="26" fillId="0" borderId="11" xfId="0" applyFont="1" applyBorder="1" applyAlignment="1">
      <alignment horizontal="justify" vertical="top" wrapText="1"/>
    </xf>
    <xf numFmtId="0" fontId="27" fillId="0" borderId="11" xfId="0" applyFont="1" applyBorder="1" applyAlignment="1">
      <alignment horizontal="justify" vertical="top" wrapText="1"/>
    </xf>
    <xf numFmtId="0" fontId="28" fillId="0" borderId="0" xfId="0" applyFont="1" applyAlignment="1">
      <alignment/>
    </xf>
    <xf numFmtId="0" fontId="0" fillId="0" borderId="40" xfId="0" applyBorder="1" applyAlignment="1">
      <alignment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/>
    </xf>
    <xf numFmtId="171" fontId="12" fillId="0" borderId="0" xfId="40" applyNumberFormat="1" applyFont="1" applyBorder="1" applyAlignment="1">
      <alignment horizontal="center"/>
    </xf>
    <xf numFmtId="171" fontId="12" fillId="0" borderId="0" xfId="40" applyNumberFormat="1" applyFont="1" applyAlignment="1">
      <alignment horizontal="center"/>
    </xf>
    <xf numFmtId="171" fontId="12" fillId="0" borderId="41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42" xfId="0" applyFont="1" applyBorder="1" applyAlignment="1">
      <alignment/>
    </xf>
    <xf numFmtId="0" fontId="27" fillId="0" borderId="40" xfId="0" applyFont="1" applyBorder="1" applyAlignment="1">
      <alignment horizontal="justify" vertical="top" wrapText="1"/>
    </xf>
    <xf numFmtId="0" fontId="1" fillId="0" borderId="15" xfId="0" applyFont="1" applyBorder="1" applyAlignment="1">
      <alignment/>
    </xf>
    <xf numFmtId="0" fontId="1" fillId="0" borderId="43" xfId="0" applyFont="1" applyBorder="1" applyAlignment="1">
      <alignment/>
    </xf>
    <xf numFmtId="0" fontId="15" fillId="0" borderId="43" xfId="0" applyFont="1" applyBorder="1" applyAlignment="1">
      <alignment/>
    </xf>
    <xf numFmtId="0" fontId="0" fillId="0" borderId="15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5" fillId="0" borderId="15" xfId="0" applyFont="1" applyBorder="1" applyAlignment="1">
      <alignment/>
    </xf>
    <xf numFmtId="0" fontId="0" fillId="0" borderId="46" xfId="0" applyBorder="1" applyAlignment="1">
      <alignment/>
    </xf>
    <xf numFmtId="0" fontId="30" fillId="0" borderId="19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3" fillId="0" borderId="47" xfId="0" applyFont="1" applyBorder="1" applyAlignment="1">
      <alignment horizontal="center" vertical="top" wrapText="1"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0" fillId="0" borderId="19" xfId="0" applyBorder="1" applyAlignment="1">
      <alignment/>
    </xf>
    <xf numFmtId="0" fontId="8" fillId="0" borderId="41" xfId="0" applyFont="1" applyBorder="1" applyAlignment="1">
      <alignment/>
    </xf>
    <xf numFmtId="0" fontId="8" fillId="24" borderId="41" xfId="0" applyFont="1" applyFill="1" applyBorder="1" applyAlignment="1">
      <alignment/>
    </xf>
    <xf numFmtId="172" fontId="0" fillId="0" borderId="0" xfId="4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44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0" fillId="24" borderId="0" xfId="0" applyFill="1" applyBorder="1" applyAlignment="1">
      <alignment/>
    </xf>
    <xf numFmtId="0" fontId="8" fillId="24" borderId="50" xfId="0" applyFont="1" applyFill="1" applyBorder="1" applyAlignment="1">
      <alignment/>
    </xf>
    <xf numFmtId="0" fontId="31" fillId="0" borderId="51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right" vertical="top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41" xfId="0" applyFont="1" applyBorder="1" applyAlignment="1">
      <alignment horizontal="right" vertical="top" wrapText="1"/>
    </xf>
    <xf numFmtId="0" fontId="5" fillId="0" borderId="49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171" fontId="16" fillId="0" borderId="0" xfId="4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171" fontId="17" fillId="0" borderId="0" xfId="40" applyNumberFormat="1" applyFont="1" applyBorder="1" applyAlignment="1">
      <alignment horizontal="justify" vertical="top" wrapText="1"/>
    </xf>
    <xf numFmtId="0" fontId="17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71" fontId="17" fillId="0" borderId="0" xfId="40" applyNumberFormat="1" applyFont="1" applyBorder="1" applyAlignment="1">
      <alignment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2" fontId="23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17" fillId="0" borderId="41" xfId="40" applyNumberFormat="1" applyFont="1" applyBorder="1" applyAlignment="1">
      <alignment horizontal="justify" vertical="top" wrapText="1"/>
    </xf>
    <xf numFmtId="171" fontId="17" fillId="0" borderId="49" xfId="40" applyNumberFormat="1" applyFont="1" applyBorder="1" applyAlignment="1">
      <alignment horizontal="justify" vertical="top" wrapText="1"/>
    </xf>
    <xf numFmtId="171" fontId="17" fillId="0" borderId="50" xfId="40" applyNumberFormat="1" applyFont="1" applyBorder="1" applyAlignment="1">
      <alignment horizontal="justify" vertical="top" wrapText="1"/>
    </xf>
    <xf numFmtId="171" fontId="17" fillId="24" borderId="50" xfId="40" applyNumberFormat="1" applyFont="1" applyFill="1" applyBorder="1" applyAlignment="1">
      <alignment horizontal="justify" vertical="top" wrapText="1"/>
    </xf>
    <xf numFmtId="171" fontId="16" fillId="0" borderId="53" xfId="40" applyNumberFormat="1" applyFont="1" applyBorder="1" applyAlignment="1">
      <alignment horizontal="justify" vertical="top" wrapText="1"/>
    </xf>
    <xf numFmtId="171" fontId="0" fillId="0" borderId="0" xfId="40" applyNumberFormat="1" applyFont="1" applyBorder="1" applyAlignment="1">
      <alignment/>
    </xf>
    <xf numFmtId="171" fontId="1" fillId="0" borderId="0" xfId="40" applyNumberFormat="1" applyFont="1" applyBorder="1" applyAlignment="1">
      <alignment horizontal="center"/>
    </xf>
    <xf numFmtId="171" fontId="1" fillId="0" borderId="53" xfId="4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71" fontId="1" fillId="0" borderId="0" xfId="40" applyNumberFormat="1" applyFont="1" applyBorder="1" applyAlignment="1">
      <alignment/>
    </xf>
    <xf numFmtId="170" fontId="0" fillId="0" borderId="0" xfId="40" applyNumberFormat="1" applyFont="1" applyBorder="1" applyAlignment="1">
      <alignment/>
    </xf>
    <xf numFmtId="43" fontId="0" fillId="0" borderId="0" xfId="40" applyNumberFormat="1" applyFon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 horizontal="left"/>
    </xf>
    <xf numFmtId="169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" fillId="0" borderId="33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30" xfId="0" applyFont="1" applyBorder="1" applyAlignment="1">
      <alignment/>
    </xf>
    <xf numFmtId="0" fontId="31" fillId="0" borderId="15" xfId="0" applyFont="1" applyBorder="1" applyAlignment="1">
      <alignment/>
    </xf>
    <xf numFmtId="171" fontId="31" fillId="0" borderId="18" xfId="4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 horizontal="justify" vertical="top" wrapText="1"/>
    </xf>
    <xf numFmtId="0" fontId="5" fillId="0" borderId="44" xfId="0" applyFont="1" applyBorder="1" applyAlignment="1">
      <alignment horizontal="justify" vertical="top" wrapText="1"/>
    </xf>
    <xf numFmtId="0" fontId="31" fillId="0" borderId="45" xfId="0" applyFont="1" applyBorder="1" applyAlignment="1">
      <alignment horizontal="justify" vertical="top" wrapText="1"/>
    </xf>
    <xf numFmtId="0" fontId="5" fillId="0" borderId="39" xfId="0" applyFont="1" applyBorder="1" applyAlignment="1">
      <alignment horizontal="justify" vertical="top" wrapText="1"/>
    </xf>
    <xf numFmtId="0" fontId="2" fillId="0" borderId="54" xfId="0" applyFont="1" applyBorder="1" applyAlignment="1">
      <alignment/>
    </xf>
    <xf numFmtId="0" fontId="5" fillId="0" borderId="49" xfId="0" applyFont="1" applyBorder="1" applyAlignment="1">
      <alignment vertical="top" wrapText="1"/>
    </xf>
    <xf numFmtId="0" fontId="5" fillId="0" borderId="45" xfId="0" applyFont="1" applyBorder="1" applyAlignment="1">
      <alignment horizontal="justify" vertical="top" wrapText="1"/>
    </xf>
    <xf numFmtId="1" fontId="0" fillId="0" borderId="0" xfId="0" applyNumberFormat="1" applyAlignment="1">
      <alignment/>
    </xf>
    <xf numFmtId="0" fontId="0" fillId="0" borderId="55" xfId="0" applyBorder="1" applyAlignment="1">
      <alignment/>
    </xf>
    <xf numFmtId="0" fontId="5" fillId="0" borderId="54" xfId="0" applyFont="1" applyFill="1" applyBorder="1" applyAlignment="1">
      <alignment horizontal="justify" vertical="top" wrapText="1"/>
    </xf>
    <xf numFmtId="0" fontId="31" fillId="0" borderId="45" xfId="0" applyFont="1" applyFill="1" applyBorder="1" applyAlignment="1">
      <alignment horizontal="justify" vertical="top" wrapText="1"/>
    </xf>
    <xf numFmtId="0" fontId="8" fillId="0" borderId="49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50" xfId="0" applyFont="1" applyBorder="1" applyAlignment="1">
      <alignment/>
    </xf>
    <xf numFmtId="0" fontId="21" fillId="0" borderId="53" xfId="0" applyFont="1" applyBorder="1" applyAlignment="1">
      <alignment/>
    </xf>
    <xf numFmtId="0" fontId="1" fillId="25" borderId="45" xfId="0" applyFont="1" applyFill="1" applyBorder="1" applyAlignment="1">
      <alignment/>
    </xf>
    <xf numFmtId="0" fontId="14" fillId="25" borderId="53" xfId="0" applyFont="1" applyFill="1" applyBorder="1" applyAlignment="1">
      <alignment/>
    </xf>
    <xf numFmtId="0" fontId="0" fillId="0" borderId="44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56" xfId="0" applyFont="1" applyBorder="1" applyAlignment="1">
      <alignment horizontal="center" vertical="top" wrapText="1"/>
    </xf>
    <xf numFmtId="0" fontId="3" fillId="6" borderId="41" xfId="0" applyFont="1" applyFill="1" applyBorder="1" applyAlignment="1">
      <alignment horizontal="center"/>
    </xf>
    <xf numFmtId="0" fontId="3" fillId="6" borderId="57" xfId="0" applyFont="1" applyFill="1" applyBorder="1" applyAlignment="1">
      <alignment horizontal="center" vertical="top" wrapText="1"/>
    </xf>
    <xf numFmtId="0" fontId="8" fillId="0" borderId="57" xfId="0" applyFont="1" applyBorder="1" applyAlignment="1">
      <alignment/>
    </xf>
    <xf numFmtId="0" fontId="8" fillId="24" borderId="58" xfId="0" applyFont="1" applyFill="1" applyBorder="1" applyAlignment="1">
      <alignment/>
    </xf>
    <xf numFmtId="0" fontId="21" fillId="0" borderId="18" xfId="0" applyFont="1" applyBorder="1" applyAlignment="1">
      <alignment/>
    </xf>
    <xf numFmtId="0" fontId="8" fillId="0" borderId="59" xfId="0" applyFont="1" applyBorder="1" applyAlignment="1">
      <alignment/>
    </xf>
    <xf numFmtId="0" fontId="8" fillId="24" borderId="59" xfId="0" applyFont="1" applyFill="1" applyBorder="1" applyAlignment="1">
      <alignment/>
    </xf>
    <xf numFmtId="0" fontId="8" fillId="0" borderId="60" xfId="0" applyFont="1" applyBorder="1" applyAlignment="1">
      <alignment/>
    </xf>
    <xf numFmtId="0" fontId="8" fillId="24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2" fillId="0" borderId="4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1" fillId="0" borderId="53" xfId="0" applyFont="1" applyBorder="1" applyAlignment="1">
      <alignment horizontal="center" vertical="top" wrapText="1"/>
    </xf>
    <xf numFmtId="0" fontId="19" fillId="0" borderId="50" xfId="0" applyFont="1" applyBorder="1" applyAlignment="1">
      <alignment horizontal="center" vertical="top" wrapText="1"/>
    </xf>
    <xf numFmtId="0" fontId="19" fillId="0" borderId="53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right" vertical="top" wrapText="1"/>
    </xf>
    <xf numFmtId="0" fontId="30" fillId="0" borderId="26" xfId="0" applyFont="1" applyBorder="1" applyAlignment="1">
      <alignment horizontal="center" vertical="top" wrapText="1"/>
    </xf>
    <xf numFmtId="0" fontId="0" fillId="0" borderId="61" xfId="0" applyBorder="1" applyAlignment="1">
      <alignment/>
    </xf>
    <xf numFmtId="0" fontId="0" fillId="0" borderId="62" xfId="0" applyFill="1" applyBorder="1" applyAlignment="1">
      <alignment/>
    </xf>
    <xf numFmtId="0" fontId="5" fillId="0" borderId="0" xfId="0" applyFont="1" applyBorder="1" applyAlignment="1">
      <alignment horizontal="justify" vertical="top" wrapText="1"/>
    </xf>
    <xf numFmtId="0" fontId="22" fillId="0" borderId="53" xfId="0" applyFont="1" applyBorder="1" applyAlignment="1">
      <alignment horizontal="justify" vertical="top" wrapText="1"/>
    </xf>
    <xf numFmtId="0" fontId="14" fillId="0" borderId="45" xfId="0" applyFont="1" applyBorder="1" applyAlignment="1">
      <alignment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/>
    </xf>
    <xf numFmtId="0" fontId="31" fillId="0" borderId="21" xfId="0" applyFont="1" applyBorder="1" applyAlignment="1">
      <alignment horizontal="center" vertical="top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1" fillId="6" borderId="18" xfId="0" applyFont="1" applyFill="1" applyBorder="1" applyAlignment="1">
      <alignment horizontal="center" vertical="top" wrapText="1"/>
    </xf>
    <xf numFmtId="0" fontId="14" fillId="4" borderId="43" xfId="0" applyFont="1" applyFill="1" applyBorder="1" applyAlignment="1">
      <alignment/>
    </xf>
    <xf numFmtId="0" fontId="14" fillId="4" borderId="48" xfId="0" applyFont="1" applyFill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54" xfId="0" applyBorder="1" applyAlignment="1">
      <alignment/>
    </xf>
    <xf numFmtId="0" fontId="3" fillId="0" borderId="15" xfId="0" applyFont="1" applyBorder="1" applyAlignment="1">
      <alignment/>
    </xf>
    <xf numFmtId="0" fontId="37" fillId="0" borderId="0" xfId="0" applyFont="1" applyBorder="1" applyAlignment="1">
      <alignment/>
    </xf>
    <xf numFmtId="0" fontId="16" fillId="0" borderId="64" xfId="0" applyFont="1" applyBorder="1" applyAlignment="1">
      <alignment/>
    </xf>
    <xf numFmtId="0" fontId="16" fillId="0" borderId="51" xfId="0" applyFont="1" applyFill="1" applyBorder="1" applyAlignment="1">
      <alignment/>
    </xf>
    <xf numFmtId="171" fontId="12" fillId="0" borderId="50" xfId="0" applyNumberFormat="1" applyFont="1" applyBorder="1" applyAlignment="1">
      <alignment/>
    </xf>
    <xf numFmtId="0" fontId="38" fillId="0" borderId="15" xfId="0" applyFont="1" applyBorder="1" applyAlignment="1">
      <alignment/>
    </xf>
    <xf numFmtId="171" fontId="16" fillId="4" borderId="65" xfId="40" applyNumberFormat="1" applyFont="1" applyFill="1" applyBorder="1" applyAlignment="1">
      <alignment horizontal="center"/>
    </xf>
    <xf numFmtId="171" fontId="12" fillId="4" borderId="10" xfId="40" applyNumberFormat="1" applyFont="1" applyFill="1" applyBorder="1" applyAlignment="1">
      <alignment horizontal="center"/>
    </xf>
    <xf numFmtId="1" fontId="23" fillId="4" borderId="43" xfId="0" applyNumberFormat="1" applyFont="1" applyFill="1" applyBorder="1" applyAlignment="1">
      <alignment horizontal="center"/>
    </xf>
    <xf numFmtId="171" fontId="12" fillId="4" borderId="65" xfId="40" applyNumberFormat="1" applyFont="1" applyFill="1" applyBorder="1" applyAlignment="1">
      <alignment horizontal="center"/>
    </xf>
    <xf numFmtId="171" fontId="30" fillId="4" borderId="10" xfId="40" applyNumberFormat="1" applyFont="1" applyFill="1" applyBorder="1" applyAlignment="1">
      <alignment horizontal="center"/>
    </xf>
    <xf numFmtId="171" fontId="30" fillId="4" borderId="38" xfId="4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9" fillId="0" borderId="23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31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3" fillId="0" borderId="66" xfId="0" applyNumberFormat="1" applyFont="1" applyBorder="1" applyAlignment="1">
      <alignment/>
    </xf>
    <xf numFmtId="0" fontId="3" fillId="0" borderId="15" xfId="0" applyFont="1" applyBorder="1" applyAlignment="1">
      <alignment horizontal="justify" vertical="top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9" fillId="0" borderId="0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9" fillId="0" borderId="3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1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vertical="top" wrapText="1"/>
    </xf>
    <xf numFmtId="0" fontId="3" fillId="0" borderId="67" xfId="0" applyFont="1" applyBorder="1" applyAlignment="1">
      <alignment/>
    </xf>
    <xf numFmtId="0" fontId="3" fillId="0" borderId="62" xfId="0" applyNumberFormat="1" applyFont="1" applyBorder="1" applyAlignment="1">
      <alignment/>
    </xf>
    <xf numFmtId="0" fontId="3" fillId="0" borderId="68" xfId="0" applyNumberFormat="1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4" borderId="50" xfId="0" applyNumberFormat="1" applyFont="1" applyFill="1" applyBorder="1" applyAlignment="1">
      <alignment horizontal="center"/>
    </xf>
    <xf numFmtId="0" fontId="3" fillId="4" borderId="66" xfId="0" applyNumberFormat="1" applyFont="1" applyFill="1" applyBorder="1" applyAlignment="1">
      <alignment horizontal="center"/>
    </xf>
    <xf numFmtId="0" fontId="3" fillId="4" borderId="53" xfId="0" applyNumberFormat="1" applyFont="1" applyFill="1" applyBorder="1" applyAlignment="1">
      <alignment horizontal="center"/>
    </xf>
    <xf numFmtId="0" fontId="3" fillId="4" borderId="53" xfId="4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/>
    </xf>
    <xf numFmtId="1" fontId="3" fillId="0" borderId="43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1" fontId="3" fillId="0" borderId="46" xfId="0" applyNumberFormat="1" applyFont="1" applyBorder="1" applyAlignment="1">
      <alignment/>
    </xf>
    <xf numFmtId="1" fontId="3" fillId="0" borderId="48" xfId="0" applyNumberFormat="1" applyFont="1" applyBorder="1" applyAlignment="1">
      <alignment/>
    </xf>
    <xf numFmtId="1" fontId="3" fillId="0" borderId="10" xfId="40" applyNumberFormat="1" applyFont="1" applyBorder="1" applyAlignment="1">
      <alignment wrapText="1"/>
    </xf>
    <xf numFmtId="1" fontId="3" fillId="0" borderId="22" xfId="40" applyNumberFormat="1" applyFont="1" applyBorder="1" applyAlignment="1">
      <alignment wrapText="1"/>
    </xf>
    <xf numFmtId="1" fontId="3" fillId="0" borderId="38" xfId="40" applyNumberFormat="1" applyFont="1" applyBorder="1" applyAlignment="1">
      <alignment wrapText="1"/>
    </xf>
    <xf numFmtId="1" fontId="3" fillId="0" borderId="46" xfId="40" applyNumberFormat="1" applyFont="1" applyBorder="1" applyAlignment="1">
      <alignment wrapText="1"/>
    </xf>
    <xf numFmtId="1" fontId="3" fillId="0" borderId="43" xfId="40" applyNumberFormat="1" applyFont="1" applyBorder="1" applyAlignment="1">
      <alignment wrapText="1"/>
    </xf>
    <xf numFmtId="1" fontId="3" fillId="0" borderId="48" xfId="40" applyNumberFormat="1" applyFont="1" applyBorder="1" applyAlignment="1">
      <alignment wrapText="1"/>
    </xf>
    <xf numFmtId="0" fontId="1" fillId="4" borderId="69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2" fillId="0" borderId="0" xfId="40" applyNumberFormat="1" applyFont="1" applyAlignment="1">
      <alignment horizontal="center"/>
    </xf>
    <xf numFmtId="171" fontId="30" fillId="0" borderId="4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71" fontId="16" fillId="0" borderId="70" xfId="40" applyNumberFormat="1" applyFont="1" applyBorder="1" applyAlignment="1">
      <alignment horizontal="justify" vertical="top" wrapText="1"/>
    </xf>
    <xf numFmtId="171" fontId="17" fillId="0" borderId="10" xfId="40" applyNumberFormat="1" applyFont="1" applyBorder="1" applyAlignment="1">
      <alignment horizontal="justify" vertical="top" wrapText="1"/>
    </xf>
    <xf numFmtId="171" fontId="17" fillId="0" borderId="38" xfId="40" applyNumberFormat="1" applyFont="1" applyBorder="1" applyAlignment="1">
      <alignment horizontal="justify" vertical="top" wrapText="1"/>
    </xf>
    <xf numFmtId="171" fontId="17" fillId="0" borderId="23" xfId="40" applyNumberFormat="1" applyFont="1" applyBorder="1" applyAlignment="1">
      <alignment horizontal="justify" vertical="top" wrapText="1"/>
    </xf>
    <xf numFmtId="0" fontId="31" fillId="0" borderId="54" xfId="0" applyFont="1" applyFill="1" applyBorder="1" applyAlignment="1">
      <alignment horizontal="justify" vertical="top" wrapText="1"/>
    </xf>
    <xf numFmtId="0" fontId="4" fillId="22" borderId="45" xfId="0" applyFont="1" applyFill="1" applyBorder="1" applyAlignment="1">
      <alignment horizontal="justify" vertical="top" wrapText="1"/>
    </xf>
    <xf numFmtId="171" fontId="18" fillId="22" borderId="53" xfId="40" applyNumberFormat="1" applyFont="1" applyFill="1" applyBorder="1" applyAlignment="1">
      <alignment horizontal="center" vertical="top" wrapText="1"/>
    </xf>
    <xf numFmtId="0" fontId="33" fillId="22" borderId="45" xfId="0" applyFont="1" applyFill="1" applyBorder="1" applyAlignment="1">
      <alignment horizontal="justify" vertical="top" wrapText="1"/>
    </xf>
    <xf numFmtId="171" fontId="16" fillId="22" borderId="15" xfId="40" applyNumberFormat="1" applyFont="1" applyFill="1" applyBorder="1" applyAlignment="1">
      <alignment horizontal="justify" vertical="top" wrapText="1"/>
    </xf>
    <xf numFmtId="171" fontId="18" fillId="0" borderId="54" xfId="40" applyNumberFormat="1" applyFont="1" applyFill="1" applyBorder="1" applyAlignment="1">
      <alignment vertical="top" wrapText="1"/>
    </xf>
    <xf numFmtId="0" fontId="31" fillId="22" borderId="45" xfId="0" applyFont="1" applyFill="1" applyBorder="1" applyAlignment="1">
      <alignment horizontal="justify" vertical="top" wrapText="1"/>
    </xf>
    <xf numFmtId="171" fontId="18" fillId="22" borderId="53" xfId="40" applyNumberFormat="1" applyFont="1" applyFill="1" applyBorder="1" applyAlignment="1">
      <alignment vertical="top" wrapText="1"/>
    </xf>
    <xf numFmtId="171" fontId="18" fillId="22" borderId="53" xfId="40" applyNumberFormat="1" applyFont="1" applyFill="1" applyBorder="1" applyAlignment="1">
      <alignment horizontal="center" vertical="top" wrapText="1"/>
    </xf>
    <xf numFmtId="0" fontId="15" fillId="23" borderId="25" xfId="0" applyFont="1" applyFill="1" applyBorder="1" applyAlignment="1">
      <alignment/>
    </xf>
    <xf numFmtId="0" fontId="21" fillId="23" borderId="41" xfId="0" applyFont="1" applyFill="1" applyBorder="1" applyAlignment="1">
      <alignment/>
    </xf>
    <xf numFmtId="0" fontId="15" fillId="23" borderId="44" xfId="0" applyFont="1" applyFill="1" applyBorder="1" applyAlignment="1">
      <alignment/>
    </xf>
    <xf numFmtId="0" fontId="21" fillId="23" borderId="49" xfId="0" applyFont="1" applyFill="1" applyBorder="1" applyAlignment="1">
      <alignment/>
    </xf>
    <xf numFmtId="0" fontId="30" fillId="0" borderId="51" xfId="0" applyFont="1" applyBorder="1" applyAlignment="1">
      <alignment horizontal="right" vertical="top" wrapText="1"/>
    </xf>
    <xf numFmtId="0" fontId="12" fillId="0" borderId="50" xfId="0" applyFont="1" applyBorder="1" applyAlignment="1">
      <alignment horizontal="right" vertical="top" wrapText="1"/>
    </xf>
    <xf numFmtId="0" fontId="12" fillId="0" borderId="41" xfId="0" applyFont="1" applyFill="1" applyBorder="1" applyAlignment="1">
      <alignment horizontal="right" vertical="top" wrapText="1"/>
    </xf>
    <xf numFmtId="0" fontId="13" fillId="0" borderId="50" xfId="0" applyFont="1" applyBorder="1" applyAlignment="1">
      <alignment horizontal="right" vertical="top" wrapText="1"/>
    </xf>
    <xf numFmtId="0" fontId="19" fillId="0" borderId="53" xfId="0" applyFont="1" applyBorder="1" applyAlignment="1">
      <alignment horizontal="right" vertical="top" wrapText="1"/>
    </xf>
    <xf numFmtId="0" fontId="16" fillId="4" borderId="53" xfId="0" applyFont="1" applyFill="1" applyBorder="1" applyAlignment="1">
      <alignment horizontal="right" vertical="top" wrapText="1"/>
    </xf>
    <xf numFmtId="171" fontId="0" fillId="0" borderId="0" xfId="40" applyNumberFormat="1" applyFont="1" applyBorder="1" applyAlignment="1">
      <alignment horizontal="center"/>
    </xf>
    <xf numFmtId="0" fontId="0" fillId="0" borderId="0" xfId="0" applyNumberFormat="1" applyAlignment="1">
      <alignment/>
    </xf>
    <xf numFmtId="171" fontId="31" fillId="0" borderId="48" xfId="40" applyNumberFormat="1" applyFont="1" applyBorder="1" applyAlignment="1">
      <alignment/>
    </xf>
    <xf numFmtId="0" fontId="21" fillId="0" borderId="71" xfId="0" applyFont="1" applyBorder="1" applyAlignment="1">
      <alignment/>
    </xf>
    <xf numFmtId="0" fontId="8" fillId="0" borderId="10" xfId="0" applyFont="1" applyBorder="1" applyAlignment="1">
      <alignment/>
    </xf>
    <xf numFmtId="0" fontId="8" fillId="24" borderId="10" xfId="0" applyFont="1" applyFill="1" applyBorder="1" applyAlignment="1">
      <alignment/>
    </xf>
    <xf numFmtId="0" fontId="40" fillId="0" borderId="25" xfId="0" applyFont="1" applyBorder="1" applyAlignment="1">
      <alignment/>
    </xf>
    <xf numFmtId="0" fontId="40" fillId="0" borderId="39" xfId="0" applyFont="1" applyBorder="1" applyAlignment="1">
      <alignment/>
    </xf>
    <xf numFmtId="0" fontId="0" fillId="0" borderId="25" xfId="0" applyFont="1" applyBorder="1" applyAlignment="1">
      <alignment/>
    </xf>
    <xf numFmtId="171" fontId="35" fillId="8" borderId="53" xfId="4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2" fillId="0" borderId="50" xfId="0" applyFont="1" applyFill="1" applyBorder="1" applyAlignment="1">
      <alignment horizontal="right" vertical="top" wrapText="1"/>
    </xf>
    <xf numFmtId="0" fontId="1" fillId="0" borderId="41" xfId="0" applyFont="1" applyFill="1" applyBorder="1" applyAlignment="1">
      <alignment horizontal="center"/>
    </xf>
    <xf numFmtId="171" fontId="0" fillId="0" borderId="0" xfId="0" applyNumberFormat="1" applyAlignment="1">
      <alignment/>
    </xf>
    <xf numFmtId="171" fontId="0" fillId="0" borderId="0" xfId="40" applyNumberFormat="1" applyFont="1" applyBorder="1" applyAlignment="1">
      <alignment/>
    </xf>
    <xf numFmtId="0" fontId="26" fillId="0" borderId="15" xfId="0" applyFont="1" applyBorder="1" applyAlignment="1">
      <alignment horizontal="justify" vertical="top" wrapText="1"/>
    </xf>
    <xf numFmtId="171" fontId="16" fillId="4" borderId="43" xfId="40" applyNumberFormat="1" applyFont="1" applyFill="1" applyBorder="1" applyAlignment="1">
      <alignment horizontal="center"/>
    </xf>
    <xf numFmtId="0" fontId="21" fillId="0" borderId="45" xfId="0" applyFont="1" applyBorder="1" applyAlignment="1">
      <alignment/>
    </xf>
    <xf numFmtId="0" fontId="14" fillId="4" borderId="5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72" xfId="0" applyBorder="1" applyAlignment="1">
      <alignment/>
    </xf>
    <xf numFmtId="171" fontId="17" fillId="0" borderId="50" xfId="4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171" fontId="12" fillId="0" borderId="41" xfId="0" applyNumberFormat="1" applyFont="1" applyBorder="1" applyAlignment="1">
      <alignment horizontal="center"/>
    </xf>
    <xf numFmtId="171" fontId="16" fillId="0" borderId="53" xfId="40" applyNumberFormat="1" applyFont="1" applyBorder="1" applyAlignment="1">
      <alignment horizontal="center" vertical="top" wrapText="1"/>
    </xf>
    <xf numFmtId="171" fontId="17" fillId="0" borderId="41" xfId="40" applyNumberFormat="1" applyFont="1" applyBorder="1" applyAlignment="1">
      <alignment horizontal="center" vertical="top" wrapText="1"/>
    </xf>
    <xf numFmtId="171" fontId="17" fillId="24" borderId="50" xfId="40" applyNumberFormat="1" applyFont="1" applyFill="1" applyBorder="1" applyAlignment="1">
      <alignment horizontal="center" vertical="top" wrapText="1"/>
    </xf>
    <xf numFmtId="171" fontId="17" fillId="0" borderId="49" xfId="4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1" fontId="0" fillId="0" borderId="0" xfId="4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45" xfId="0" applyFont="1" applyBorder="1" applyAlignment="1">
      <alignment/>
    </xf>
    <xf numFmtId="0" fontId="20" fillId="0" borderId="43" xfId="0" applyFont="1" applyBorder="1" applyAlignment="1">
      <alignment/>
    </xf>
    <xf numFmtId="171" fontId="20" fillId="4" borderId="48" xfId="0" applyNumberFormat="1" applyFont="1" applyFill="1" applyBorder="1" applyAlignment="1">
      <alignment/>
    </xf>
    <xf numFmtId="0" fontId="44" fillId="0" borderId="15" xfId="0" applyFont="1" applyBorder="1" applyAlignment="1">
      <alignment horizontal="justify" vertical="top" wrapText="1"/>
    </xf>
    <xf numFmtId="171" fontId="23" fillId="4" borderId="43" xfId="40" applyNumberFormat="1" applyFont="1" applyFill="1" applyBorder="1" applyAlignment="1">
      <alignment horizontal="center"/>
    </xf>
    <xf numFmtId="0" fontId="0" fillId="0" borderId="51" xfId="0" applyBorder="1" applyAlignment="1">
      <alignment/>
    </xf>
    <xf numFmtId="0" fontId="31" fillId="0" borderId="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/>
    </xf>
    <xf numFmtId="0" fontId="5" fillId="0" borderId="41" xfId="0" applyFont="1" applyBorder="1" applyAlignment="1">
      <alignment horizontal="right" vertical="top" wrapText="1"/>
    </xf>
    <xf numFmtId="171" fontId="0" fillId="0" borderId="0" xfId="40" applyNumberFormat="1" applyFont="1" applyBorder="1" applyAlignment="1">
      <alignment horizontal="center"/>
    </xf>
    <xf numFmtId="0" fontId="45" fillId="4" borderId="53" xfId="0" applyFont="1" applyFill="1" applyBorder="1" applyAlignment="1">
      <alignment/>
    </xf>
    <xf numFmtId="0" fontId="0" fillId="0" borderId="73" xfId="0" applyBorder="1" applyAlignment="1">
      <alignment/>
    </xf>
    <xf numFmtId="0" fontId="19" fillId="0" borderId="19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74" xfId="0" applyBorder="1" applyAlignment="1">
      <alignment/>
    </xf>
    <xf numFmtId="0" fontId="5" fillId="0" borderId="65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53" xfId="0" applyBorder="1" applyAlignment="1">
      <alignment/>
    </xf>
    <xf numFmtId="0" fontId="31" fillId="0" borderId="43" xfId="0" applyFont="1" applyBorder="1" applyAlignment="1">
      <alignment/>
    </xf>
    <xf numFmtId="0" fontId="31" fillId="0" borderId="48" xfId="0" applyFont="1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65" xfId="0" applyFont="1" applyBorder="1" applyAlignment="1">
      <alignment horizontal="center" vertical="top" wrapText="1"/>
    </xf>
    <xf numFmtId="0" fontId="11" fillId="0" borderId="65" xfId="0" applyFont="1" applyFill="1" applyBorder="1" applyAlignment="1">
      <alignment horizontal="center" vertical="top" wrapText="1"/>
    </xf>
    <xf numFmtId="0" fontId="11" fillId="0" borderId="72" xfId="0" applyFont="1" applyFill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75" xfId="0" applyFont="1" applyBorder="1" applyAlignment="1">
      <alignment horizontal="center" vertical="top" wrapText="1"/>
    </xf>
    <xf numFmtId="0" fontId="19" fillId="23" borderId="15" xfId="0" applyFont="1" applyFill="1" applyBorder="1" applyAlignment="1">
      <alignment horizontal="center" vertical="top" wrapText="1"/>
    </xf>
    <xf numFmtId="0" fontId="19" fillId="23" borderId="43" xfId="0" applyFont="1" applyFill="1" applyBorder="1" applyAlignment="1">
      <alignment horizontal="center" vertical="top" wrapText="1"/>
    </xf>
    <xf numFmtId="0" fontId="19" fillId="23" borderId="48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76" xfId="0" applyNumberFormat="1" applyBorder="1" applyAlignment="1">
      <alignment/>
    </xf>
    <xf numFmtId="0" fontId="41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/>
    </xf>
    <xf numFmtId="0" fontId="12" fillId="0" borderId="75" xfId="0" applyFont="1" applyBorder="1" applyAlignment="1">
      <alignment horizontal="center" vertical="top" wrapText="1"/>
    </xf>
    <xf numFmtId="0" fontId="1" fillId="23" borderId="43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0" fontId="34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4" fillId="0" borderId="25" xfId="0" applyFont="1" applyBorder="1" applyAlignment="1">
      <alignment/>
    </xf>
    <xf numFmtId="0" fontId="34" fillId="0" borderId="45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39" xfId="0" applyFont="1" applyBorder="1" applyAlignment="1">
      <alignment/>
    </xf>
    <xf numFmtId="0" fontId="41" fillId="0" borderId="41" xfId="0" applyFont="1" applyBorder="1" applyAlignment="1">
      <alignment/>
    </xf>
    <xf numFmtId="0" fontId="41" fillId="0" borderId="44" xfId="0" applyFont="1" applyBorder="1" applyAlignment="1">
      <alignment/>
    </xf>
    <xf numFmtId="0" fontId="41" fillId="0" borderId="49" xfId="0" applyFont="1" applyBorder="1" applyAlignment="1">
      <alignment/>
    </xf>
    <xf numFmtId="0" fontId="34" fillId="0" borderId="25" xfId="0" applyFont="1" applyBorder="1" applyAlignment="1">
      <alignment/>
    </xf>
    <xf numFmtId="0" fontId="34" fillId="25" borderId="45" xfId="0" applyFont="1" applyFill="1" applyBorder="1" applyAlignment="1">
      <alignment/>
    </xf>
    <xf numFmtId="0" fontId="34" fillId="25" borderId="53" xfId="0" applyFont="1" applyFill="1" applyBorder="1" applyAlignment="1">
      <alignment/>
    </xf>
    <xf numFmtId="0" fontId="41" fillId="0" borderId="50" xfId="0" applyFont="1" applyBorder="1" applyAlignment="1">
      <alignment/>
    </xf>
    <xf numFmtId="0" fontId="41" fillId="0" borderId="44" xfId="0" applyFont="1" applyBorder="1" applyAlignment="1">
      <alignment/>
    </xf>
    <xf numFmtId="0" fontId="41" fillId="24" borderId="50" xfId="0" applyFont="1" applyFill="1" applyBorder="1" applyAlignment="1">
      <alignment/>
    </xf>
    <xf numFmtId="0" fontId="42" fillId="23" borderId="25" xfId="0" applyFont="1" applyFill="1" applyBorder="1" applyAlignment="1">
      <alignment/>
    </xf>
    <xf numFmtId="0" fontId="42" fillId="23" borderId="41" xfId="0" applyFont="1" applyFill="1" applyBorder="1" applyAlignment="1">
      <alignment/>
    </xf>
    <xf numFmtId="0" fontId="41" fillId="24" borderId="41" xfId="0" applyFont="1" applyFill="1" applyBorder="1" applyAlignment="1">
      <alignment/>
    </xf>
    <xf numFmtId="0" fontId="34" fillId="0" borderId="44" xfId="0" applyFont="1" applyBorder="1" applyAlignment="1">
      <alignment/>
    </xf>
    <xf numFmtId="0" fontId="34" fillId="0" borderId="49" xfId="0" applyFont="1" applyBorder="1" applyAlignment="1">
      <alignment/>
    </xf>
    <xf numFmtId="0" fontId="42" fillId="23" borderId="44" xfId="0" applyFont="1" applyFill="1" applyBorder="1" applyAlignment="1">
      <alignment/>
    </xf>
    <xf numFmtId="0" fontId="42" fillId="0" borderId="39" xfId="0" applyFont="1" applyBorder="1" applyAlignment="1">
      <alignment/>
    </xf>
    <xf numFmtId="0" fontId="42" fillId="0" borderId="71" xfId="0" applyFont="1" applyBorder="1" applyAlignment="1">
      <alignment/>
    </xf>
    <xf numFmtId="0" fontId="42" fillId="0" borderId="25" xfId="0" applyFont="1" applyBorder="1" applyAlignment="1">
      <alignment/>
    </xf>
    <xf numFmtId="0" fontId="41" fillId="0" borderId="25" xfId="0" applyFont="1" applyBorder="1" applyAlignment="1">
      <alignment/>
    </xf>
    <xf numFmtId="0" fontId="34" fillId="0" borderId="54" xfId="0" applyFont="1" applyBorder="1" applyAlignment="1">
      <alignment/>
    </xf>
    <xf numFmtId="0" fontId="42" fillId="0" borderId="53" xfId="0" applyFont="1" applyBorder="1" applyAlignment="1">
      <alignment/>
    </xf>
    <xf numFmtId="0" fontId="42" fillId="23" borderId="49" xfId="0" applyFont="1" applyFill="1" applyBorder="1" applyAlignment="1">
      <alignment/>
    </xf>
    <xf numFmtId="0" fontId="42" fillId="0" borderId="45" xfId="0" applyFont="1" applyBorder="1" applyAlignment="1">
      <alignment/>
    </xf>
    <xf numFmtId="0" fontId="31" fillId="26" borderId="53" xfId="0" applyFont="1" applyFill="1" applyBorder="1" applyAlignment="1">
      <alignment horizontal="justify" vertical="top" wrapText="1"/>
    </xf>
    <xf numFmtId="171" fontId="1" fillId="26" borderId="53" xfId="0" applyNumberFormat="1" applyFont="1" applyFill="1" applyBorder="1" applyAlignment="1">
      <alignment/>
    </xf>
    <xf numFmtId="171" fontId="41" fillId="0" borderId="0" xfId="40" applyNumberFormat="1" applyFont="1" applyBorder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171" fontId="41" fillId="0" borderId="0" xfId="40" applyNumberFormat="1" applyFont="1" applyAlignment="1">
      <alignment/>
    </xf>
    <xf numFmtId="171" fontId="34" fillId="0" borderId="70" xfId="40" applyNumberFormat="1" applyFont="1" applyBorder="1" applyAlignment="1">
      <alignment horizontal="center"/>
    </xf>
    <xf numFmtId="171" fontId="41" fillId="0" borderId="71" xfId="40" applyNumberFormat="1" applyFont="1" applyBorder="1" applyAlignment="1">
      <alignment/>
    </xf>
    <xf numFmtId="171" fontId="34" fillId="0" borderId="53" xfId="40" applyNumberFormat="1" applyFont="1" applyBorder="1" applyAlignment="1">
      <alignment/>
    </xf>
    <xf numFmtId="0" fontId="49" fillId="0" borderId="39" xfId="0" applyFont="1" applyBorder="1" applyAlignment="1">
      <alignment horizontal="justify" vertical="top" wrapText="1"/>
    </xf>
    <xf numFmtId="171" fontId="48" fillId="0" borderId="50" xfId="40" applyNumberFormat="1" applyFont="1" applyBorder="1" applyAlignment="1">
      <alignment horizontal="justify" vertical="top" wrapText="1"/>
    </xf>
    <xf numFmtId="0" fontId="49" fillId="0" borderId="25" xfId="0" applyFont="1" applyBorder="1" applyAlignment="1">
      <alignment horizontal="justify" vertical="top" wrapText="1"/>
    </xf>
    <xf numFmtId="171" fontId="48" fillId="0" borderId="41" xfId="40" applyNumberFormat="1" applyFont="1" applyBorder="1" applyAlignment="1">
      <alignment horizontal="justify" vertical="top" wrapText="1"/>
    </xf>
    <xf numFmtId="0" fontId="49" fillId="0" borderId="44" xfId="0" applyFont="1" applyBorder="1" applyAlignment="1">
      <alignment horizontal="justify" vertical="top" wrapText="1"/>
    </xf>
    <xf numFmtId="171" fontId="48" fillId="0" borderId="49" xfId="40" applyNumberFormat="1" applyFont="1" applyBorder="1" applyAlignment="1">
      <alignment horizontal="justify" vertical="top" wrapText="1"/>
    </xf>
    <xf numFmtId="0" fontId="33" fillId="0" borderId="45" xfId="0" applyFont="1" applyBorder="1" applyAlignment="1">
      <alignment horizontal="justify" vertical="top" wrapText="1"/>
    </xf>
    <xf numFmtId="171" fontId="47" fillId="0" borderId="53" xfId="40" applyNumberFormat="1" applyFont="1" applyBorder="1" applyAlignment="1">
      <alignment horizontal="justify" vertical="top" wrapText="1"/>
    </xf>
    <xf numFmtId="0" fontId="52" fillId="22" borderId="45" xfId="0" applyFont="1" applyFill="1" applyBorder="1" applyAlignment="1">
      <alignment horizontal="justify" vertical="top" wrapText="1"/>
    </xf>
    <xf numFmtId="171" fontId="50" fillId="22" borderId="53" xfId="40" applyNumberFormat="1" applyFont="1" applyFill="1" applyBorder="1" applyAlignment="1">
      <alignment horizontal="center" vertical="top" wrapText="1"/>
    </xf>
    <xf numFmtId="171" fontId="50" fillId="22" borderId="53" xfId="40" applyNumberFormat="1" applyFont="1" applyFill="1" applyBorder="1" applyAlignment="1">
      <alignment horizontal="center" vertical="top" wrapText="1"/>
    </xf>
    <xf numFmtId="171" fontId="48" fillId="24" borderId="50" xfId="40" applyNumberFormat="1" applyFont="1" applyFill="1" applyBorder="1" applyAlignment="1">
      <alignment horizontal="justify" vertical="top" wrapText="1"/>
    </xf>
    <xf numFmtId="171" fontId="48" fillId="0" borderId="58" xfId="40" applyNumberFormat="1" applyFont="1" applyBorder="1" applyAlignment="1">
      <alignment/>
    </xf>
    <xf numFmtId="171" fontId="50" fillId="22" borderId="70" xfId="40" applyNumberFormat="1" applyFont="1" applyFill="1" applyBorder="1" applyAlignment="1">
      <alignment vertical="top" wrapText="1"/>
    </xf>
    <xf numFmtId="0" fontId="33" fillId="0" borderId="54" xfId="0" applyFont="1" applyFill="1" applyBorder="1" applyAlignment="1">
      <alignment horizontal="justify" vertical="top" wrapText="1"/>
    </xf>
    <xf numFmtId="171" fontId="50" fillId="23" borderId="45" xfId="40" applyNumberFormat="1" applyFont="1" applyFill="1" applyBorder="1" applyAlignment="1">
      <alignment horizontal="right" vertical="top" wrapText="1"/>
    </xf>
    <xf numFmtId="171" fontId="48" fillId="23" borderId="50" xfId="40" applyNumberFormat="1" applyFont="1" applyFill="1" applyBorder="1" applyAlignment="1">
      <alignment horizontal="justify" vertical="top" wrapText="1"/>
    </xf>
    <xf numFmtId="0" fontId="49" fillId="0" borderId="54" xfId="0" applyFont="1" applyFill="1" applyBorder="1" applyAlignment="1">
      <alignment horizontal="justify" vertical="top" wrapText="1"/>
    </xf>
    <xf numFmtId="0" fontId="33" fillId="0" borderId="45" xfId="0" applyFont="1" applyFill="1" applyBorder="1" applyAlignment="1">
      <alignment horizontal="justify" vertical="top" wrapText="1"/>
    </xf>
    <xf numFmtId="171" fontId="47" fillId="23" borderId="70" xfId="40" applyNumberFormat="1" applyFont="1" applyFill="1" applyBorder="1" applyAlignment="1">
      <alignment horizontal="justify" vertical="top" wrapText="1"/>
    </xf>
    <xf numFmtId="171" fontId="47" fillId="22" borderId="43" xfId="40" applyNumberFormat="1" applyFont="1" applyFill="1" applyBorder="1" applyAlignment="1">
      <alignment horizontal="justify" vertical="top" wrapText="1"/>
    </xf>
    <xf numFmtId="171" fontId="48" fillId="0" borderId="23" xfId="40" applyNumberFormat="1" applyFont="1" applyBorder="1" applyAlignment="1">
      <alignment horizontal="justify" vertical="top" wrapText="1"/>
    </xf>
    <xf numFmtId="171" fontId="48" fillId="0" borderId="10" xfId="40" applyNumberFormat="1" applyFont="1" applyBorder="1" applyAlignment="1">
      <alignment horizontal="justify" vertical="top" wrapText="1"/>
    </xf>
    <xf numFmtId="0" fontId="49" fillId="0" borderId="45" xfId="0" applyFont="1" applyBorder="1" applyAlignment="1">
      <alignment horizontal="justify" vertical="top" wrapText="1"/>
    </xf>
    <xf numFmtId="0" fontId="50" fillId="0" borderId="53" xfId="0" applyFont="1" applyBorder="1" applyAlignment="1">
      <alignment horizontal="justify" vertical="top" wrapText="1"/>
    </xf>
    <xf numFmtId="171" fontId="47" fillId="8" borderId="53" xfId="4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/>
    </xf>
    <xf numFmtId="0" fontId="33" fillId="0" borderId="21" xfId="0" applyFont="1" applyBorder="1" applyAlignment="1">
      <alignment horizontal="center" vertical="top"/>
    </xf>
    <xf numFmtId="0" fontId="33" fillId="0" borderId="15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33" fillId="6" borderId="41" xfId="0" applyFont="1" applyFill="1" applyBorder="1" applyAlignment="1">
      <alignment horizontal="center"/>
    </xf>
    <xf numFmtId="0" fontId="48" fillId="0" borderId="47" xfId="0" applyFont="1" applyBorder="1" applyAlignment="1">
      <alignment horizontal="center" vertical="top" wrapText="1"/>
    </xf>
    <xf numFmtId="0" fontId="33" fillId="6" borderId="18" xfId="0" applyFont="1" applyFill="1" applyBorder="1" applyAlignment="1">
      <alignment horizontal="center" vertical="top" wrapText="1"/>
    </xf>
    <xf numFmtId="171" fontId="34" fillId="0" borderId="0" xfId="40" applyNumberFormat="1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171" fontId="41" fillId="0" borderId="0" xfId="40" applyNumberFormat="1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171" fontId="50" fillId="22" borderId="53" xfId="40" applyNumberFormat="1" applyFont="1" applyFill="1" applyBorder="1" applyAlignment="1">
      <alignment vertical="top" wrapText="1"/>
    </xf>
    <xf numFmtId="171" fontId="50" fillId="0" borderId="54" xfId="40" applyNumberFormat="1" applyFont="1" applyFill="1" applyBorder="1" applyAlignment="1">
      <alignment vertical="top" wrapText="1"/>
    </xf>
    <xf numFmtId="171" fontId="47" fillId="0" borderId="70" xfId="40" applyNumberFormat="1" applyFont="1" applyBorder="1" applyAlignment="1">
      <alignment horizontal="justify" vertical="top" wrapText="1"/>
    </xf>
    <xf numFmtId="171" fontId="47" fillId="22" borderId="15" xfId="40" applyNumberFormat="1" applyFont="1" applyFill="1" applyBorder="1" applyAlignment="1">
      <alignment horizontal="justify" vertical="top" wrapText="1"/>
    </xf>
    <xf numFmtId="0" fontId="47" fillId="0" borderId="0" xfId="0" applyFont="1" applyBorder="1" applyAlignment="1">
      <alignment horizontal="center"/>
    </xf>
    <xf numFmtId="0" fontId="31" fillId="0" borderId="50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right" vertical="top" wrapText="1"/>
    </xf>
    <xf numFmtId="0" fontId="11" fillId="27" borderId="72" xfId="0" applyFont="1" applyFill="1" applyBorder="1" applyAlignment="1">
      <alignment horizontal="center" vertical="top" wrapText="1"/>
    </xf>
    <xf numFmtId="0" fontId="0" fillId="27" borderId="22" xfId="0" applyFill="1" applyBorder="1" applyAlignment="1">
      <alignment/>
    </xf>
    <xf numFmtId="0" fontId="0" fillId="27" borderId="46" xfId="0" applyFill="1" applyBorder="1" applyAlignment="1">
      <alignment/>
    </xf>
    <xf numFmtId="0" fontId="21" fillId="0" borderId="0" xfId="0" applyFont="1" applyAlignment="1">
      <alignment/>
    </xf>
    <xf numFmtId="0" fontId="1" fillId="0" borderId="71" xfId="0" applyFont="1" applyBorder="1" applyAlignment="1">
      <alignment horizontal="center"/>
    </xf>
    <xf numFmtId="0" fontId="8" fillId="0" borderId="66" xfId="0" applyFont="1" applyBorder="1" applyAlignment="1">
      <alignment/>
    </xf>
    <xf numFmtId="0" fontId="53" fillId="0" borderId="39" xfId="0" applyFont="1" applyBorder="1" applyAlignment="1">
      <alignment/>
    </xf>
    <xf numFmtId="0" fontId="8" fillId="0" borderId="41" xfId="0" applyFont="1" applyBorder="1" applyAlignment="1">
      <alignment/>
    </xf>
    <xf numFmtId="0" fontId="8" fillId="24" borderId="41" xfId="0" applyFont="1" applyFill="1" applyBorder="1" applyAlignment="1">
      <alignment/>
    </xf>
    <xf numFmtId="171" fontId="0" fillId="0" borderId="71" xfId="40" applyNumberFormat="1" applyFont="1" applyBorder="1" applyAlignment="1">
      <alignment horizontal="center"/>
    </xf>
    <xf numFmtId="171" fontId="0" fillId="0" borderId="71" xfId="40" applyNumberFormat="1" applyFont="1" applyBorder="1" applyAlignment="1">
      <alignment/>
    </xf>
    <xf numFmtId="171" fontId="17" fillId="0" borderId="66" xfId="40" applyNumberFormat="1" applyFont="1" applyBorder="1" applyAlignment="1">
      <alignment horizontal="justify" vertical="top" wrapText="1"/>
    </xf>
    <xf numFmtId="171" fontId="17" fillId="0" borderId="52" xfId="40" applyNumberFormat="1" applyFont="1" applyBorder="1" applyAlignment="1">
      <alignment horizontal="justify" vertical="top" wrapText="1"/>
    </xf>
    <xf numFmtId="171" fontId="17" fillId="0" borderId="58" xfId="40" applyNumberFormat="1" applyFont="1" applyBorder="1" applyAlignment="1">
      <alignment/>
    </xf>
    <xf numFmtId="171" fontId="0" fillId="0" borderId="58" xfId="40" applyNumberFormat="1" applyFont="1" applyBorder="1" applyAlignment="1">
      <alignment/>
    </xf>
    <xf numFmtId="171" fontId="17" fillId="24" borderId="41" xfId="40" applyNumberFormat="1" applyFont="1" applyFill="1" applyBorder="1" applyAlignment="1">
      <alignment horizontal="justify" vertical="top" wrapText="1"/>
    </xf>
    <xf numFmtId="171" fontId="18" fillId="22" borderId="70" xfId="40" applyNumberFormat="1" applyFont="1" applyFill="1" applyBorder="1" applyAlignment="1">
      <alignment vertical="top" wrapText="1"/>
    </xf>
    <xf numFmtId="171" fontId="18" fillId="0" borderId="51" xfId="40" applyNumberFormat="1" applyFont="1" applyFill="1" applyBorder="1" applyAlignment="1">
      <alignment vertical="top" wrapText="1"/>
    </xf>
    <xf numFmtId="171" fontId="17" fillId="23" borderId="50" xfId="40" applyNumberFormat="1" applyFont="1" applyFill="1" applyBorder="1" applyAlignment="1">
      <alignment horizontal="justify" vertical="top" wrapText="1"/>
    </xf>
    <xf numFmtId="171" fontId="17" fillId="23" borderId="49" xfId="40" applyNumberFormat="1" applyFont="1" applyFill="1" applyBorder="1" applyAlignment="1">
      <alignment horizontal="justify" vertical="top" wrapText="1"/>
    </xf>
    <xf numFmtId="171" fontId="16" fillId="23" borderId="70" xfId="40" applyNumberFormat="1" applyFont="1" applyFill="1" applyBorder="1" applyAlignment="1">
      <alignment horizontal="justify" vertical="top" wrapText="1"/>
    </xf>
    <xf numFmtId="171" fontId="16" fillId="22" borderId="16" xfId="40" applyNumberFormat="1" applyFont="1" applyFill="1" applyBorder="1" applyAlignment="1">
      <alignment horizontal="justify" vertical="top" wrapText="1"/>
    </xf>
    <xf numFmtId="171" fontId="16" fillId="22" borderId="43" xfId="40" applyNumberFormat="1" applyFont="1" applyFill="1" applyBorder="1" applyAlignment="1">
      <alignment horizontal="justify" vertical="top" wrapText="1"/>
    </xf>
    <xf numFmtId="0" fontId="0" fillId="0" borderId="24" xfId="0" applyFont="1" applyBorder="1" applyAlignment="1">
      <alignment/>
    </xf>
    <xf numFmtId="171" fontId="23" fillId="8" borderId="53" xfId="40" applyNumberFormat="1" applyFont="1" applyFill="1" applyBorder="1" applyAlignment="1">
      <alignment horizontal="center" vertical="top" wrapText="1"/>
    </xf>
    <xf numFmtId="171" fontId="23" fillId="8" borderId="71" xfId="4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0" fontId="0" fillId="23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23" borderId="10" xfId="0" applyFill="1" applyBorder="1" applyAlignment="1">
      <alignment/>
    </xf>
    <xf numFmtId="1" fontId="0" fillId="23" borderId="10" xfId="0" applyNumberFormat="1" applyFill="1" applyBorder="1" applyAlignment="1">
      <alignment/>
    </xf>
    <xf numFmtId="0" fontId="55" fillId="0" borderId="0" xfId="0" applyFont="1" applyFill="1" applyAlignment="1">
      <alignment/>
    </xf>
    <xf numFmtId="0" fontId="50" fillId="0" borderId="62" xfId="0" applyFont="1" applyFill="1" applyBorder="1" applyAlignment="1">
      <alignment/>
    </xf>
    <xf numFmtId="1" fontId="19" fillId="0" borderId="53" xfId="0" applyNumberFormat="1" applyFont="1" applyFill="1" applyBorder="1" applyAlignment="1">
      <alignment/>
    </xf>
    <xf numFmtId="0" fontId="5" fillId="0" borderId="50" xfId="0" applyFont="1" applyBorder="1" applyAlignment="1">
      <alignment horizontal="center" vertical="top" wrapText="1"/>
    </xf>
    <xf numFmtId="171" fontId="1" fillId="0" borderId="53" xfId="40" applyNumberFormat="1" applyFont="1" applyBorder="1" applyAlignment="1">
      <alignment wrapText="1"/>
    </xf>
    <xf numFmtId="171" fontId="0" fillId="0" borderId="77" xfId="40" applyNumberFormat="1" applyFont="1" applyBorder="1" applyAlignment="1">
      <alignment/>
    </xf>
    <xf numFmtId="0" fontId="1" fillId="0" borderId="70" xfId="0" applyFont="1" applyBorder="1" applyAlignment="1">
      <alignment/>
    </xf>
    <xf numFmtId="0" fontId="2" fillId="0" borderId="11" xfId="0" applyFont="1" applyBorder="1" applyAlignment="1">
      <alignment/>
    </xf>
    <xf numFmtId="171" fontId="17" fillId="24" borderId="22" xfId="40" applyNumberFormat="1" applyFont="1" applyFill="1" applyBorder="1" applyAlignment="1">
      <alignment horizontal="justify" vertical="top" wrapText="1"/>
    </xf>
    <xf numFmtId="0" fontId="5" fillId="0" borderId="54" xfId="0" applyFont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1" fillId="0" borderId="21" xfId="0" applyFont="1" applyBorder="1" applyAlignment="1">
      <alignment/>
    </xf>
    <xf numFmtId="0" fontId="1" fillId="0" borderId="53" xfId="0" applyFont="1" applyBorder="1" applyAlignment="1">
      <alignment wrapText="1"/>
    </xf>
    <xf numFmtId="0" fontId="1" fillId="0" borderId="78" xfId="0" applyFont="1" applyBorder="1" applyAlignment="1">
      <alignment/>
    </xf>
    <xf numFmtId="0" fontId="21" fillId="0" borderId="52" xfId="0" applyFont="1" applyBorder="1" applyAlignment="1">
      <alignment/>
    </xf>
    <xf numFmtId="0" fontId="8" fillId="24" borderId="49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5" xfId="0" applyBorder="1" applyAlignment="1">
      <alignment/>
    </xf>
    <xf numFmtId="0" fontId="0" fillId="0" borderId="44" xfId="0" applyBorder="1" applyAlignment="1">
      <alignment horizontal="center" wrapText="1"/>
    </xf>
    <xf numFmtId="0" fontId="0" fillId="0" borderId="79" xfId="0" applyBorder="1" applyAlignment="1">
      <alignment/>
    </xf>
    <xf numFmtId="0" fontId="0" fillId="0" borderId="42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2" xfId="0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41" xfId="0" applyFont="1" applyBorder="1" applyAlignment="1">
      <alignment horizontal="left" vertical="top" wrapText="1"/>
    </xf>
    <xf numFmtId="0" fontId="5" fillId="0" borderId="49" xfId="0" applyFont="1" applyBorder="1" applyAlignment="1">
      <alignment horizontal="left" vertical="top" wrapText="1"/>
    </xf>
    <xf numFmtId="171" fontId="12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53" xfId="0" applyNumberFormat="1" applyFont="1" applyBorder="1" applyAlignment="1">
      <alignment/>
    </xf>
    <xf numFmtId="171" fontId="17" fillId="0" borderId="50" xfId="40" applyNumberFormat="1" applyFont="1" applyBorder="1" applyAlignment="1">
      <alignment horizontal="center" wrapText="1"/>
    </xf>
    <xf numFmtId="1" fontId="0" fillId="0" borderId="0" xfId="0" applyNumberFormat="1" applyFill="1" applyAlignment="1">
      <alignment/>
    </xf>
    <xf numFmtId="1" fontId="0" fillId="23" borderId="38" xfId="0" applyNumberFormat="1" applyFill="1" applyBorder="1" applyAlignment="1">
      <alignment/>
    </xf>
    <xf numFmtId="171" fontId="34" fillId="0" borderId="54" xfId="40" applyNumberFormat="1" applyFont="1" applyBorder="1" applyAlignment="1">
      <alignment horizontal="center"/>
    </xf>
    <xf numFmtId="171" fontId="34" fillId="0" borderId="53" xfId="40" applyNumberFormat="1" applyFont="1" applyBorder="1" applyAlignment="1">
      <alignment horizontal="center" wrapText="1"/>
    </xf>
    <xf numFmtId="0" fontId="49" fillId="0" borderId="52" xfId="0" applyFont="1" applyBorder="1" applyAlignment="1">
      <alignment/>
    </xf>
    <xf numFmtId="171" fontId="50" fillId="23" borderId="53" xfId="40" applyNumberFormat="1" applyFont="1" applyFill="1" applyBorder="1" applyAlignment="1">
      <alignment horizontal="right" vertical="top" wrapText="1"/>
    </xf>
    <xf numFmtId="171" fontId="48" fillId="0" borderId="19" xfId="40" applyNumberFormat="1" applyFont="1" applyBorder="1" applyAlignment="1">
      <alignment horizontal="justify" vertical="top" wrapText="1"/>
    </xf>
    <xf numFmtId="171" fontId="48" fillId="0" borderId="30" xfId="40" applyNumberFormat="1" applyFont="1" applyBorder="1" applyAlignment="1">
      <alignment horizontal="justify" vertical="top" wrapText="1"/>
    </xf>
    <xf numFmtId="0" fontId="49" fillId="0" borderId="41" xfId="0" applyFont="1" applyFill="1" applyBorder="1" applyAlignment="1">
      <alignment horizontal="justify" vertical="top" wrapText="1"/>
    </xf>
    <xf numFmtId="0" fontId="49" fillId="0" borderId="51" xfId="0" applyFont="1" applyFill="1" applyBorder="1" applyAlignment="1">
      <alignment horizontal="left" wrapText="1"/>
    </xf>
    <xf numFmtId="0" fontId="34" fillId="0" borderId="51" xfId="0" applyFont="1" applyBorder="1" applyAlignment="1">
      <alignment wrapText="1"/>
    </xf>
    <xf numFmtId="0" fontId="41" fillId="0" borderId="59" xfId="0" applyFont="1" applyBorder="1" applyAlignment="1">
      <alignment/>
    </xf>
    <xf numFmtId="0" fontId="41" fillId="24" borderId="59" xfId="0" applyFont="1" applyFill="1" applyBorder="1" applyAlignment="1">
      <alignment/>
    </xf>
    <xf numFmtId="0" fontId="41" fillId="0" borderId="41" xfId="0" applyFont="1" applyBorder="1" applyAlignment="1">
      <alignment/>
    </xf>
    <xf numFmtId="0" fontId="41" fillId="24" borderId="41" xfId="0" applyFont="1" applyFill="1" applyBorder="1" applyAlignment="1">
      <alignment/>
    </xf>
    <xf numFmtId="171" fontId="20" fillId="4" borderId="48" xfId="0" applyNumberFormat="1" applyFont="1" applyFill="1" applyBorder="1" applyAlignment="1">
      <alignment horizontal="left"/>
    </xf>
    <xf numFmtId="0" fontId="0" fillId="27" borderId="53" xfId="0" applyFill="1" applyBorder="1" applyAlignment="1">
      <alignment/>
    </xf>
    <xf numFmtId="0" fontId="3" fillId="0" borderId="54" xfId="0" applyNumberFormat="1" applyFont="1" applyBorder="1" applyAlignment="1">
      <alignment/>
    </xf>
    <xf numFmtId="0" fontId="2" fillId="0" borderId="75" xfId="0" applyNumberFormat="1" applyFont="1" applyBorder="1" applyAlignment="1">
      <alignment/>
    </xf>
    <xf numFmtId="0" fontId="3" fillId="4" borderId="75" xfId="0" applyNumberFormat="1" applyFont="1" applyFill="1" applyBorder="1" applyAlignment="1">
      <alignment horizontal="center"/>
    </xf>
    <xf numFmtId="0" fontId="3" fillId="4" borderId="39" xfId="0" applyNumberFormat="1" applyFont="1" applyFill="1" applyBorder="1" applyAlignment="1">
      <alignment horizontal="center"/>
    </xf>
    <xf numFmtId="0" fontId="3" fillId="4" borderId="54" xfId="0" applyNumberFormat="1" applyFont="1" applyFill="1" applyBorder="1" applyAlignment="1">
      <alignment horizontal="center"/>
    </xf>
    <xf numFmtId="0" fontId="3" fillId="0" borderId="28" xfId="0" applyNumberFormat="1" applyFont="1" applyBorder="1" applyAlignment="1">
      <alignment/>
    </xf>
    <xf numFmtId="0" fontId="3" fillId="0" borderId="29" xfId="0" applyNumberFormat="1" applyFont="1" applyBorder="1" applyAlignment="1">
      <alignment/>
    </xf>
    <xf numFmtId="0" fontId="3" fillId="0" borderId="33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1" fontId="3" fillId="0" borderId="11" xfId="40" applyNumberFormat="1" applyFont="1" applyBorder="1" applyAlignment="1">
      <alignment wrapText="1"/>
    </xf>
    <xf numFmtId="1" fontId="3" fillId="0" borderId="12" xfId="40" applyNumberFormat="1" applyFont="1" applyBorder="1" applyAlignment="1">
      <alignment wrapText="1"/>
    </xf>
    <xf numFmtId="1" fontId="3" fillId="0" borderId="24" xfId="40" applyNumberFormat="1" applyFont="1" applyBorder="1" applyAlignment="1">
      <alignment wrapText="1"/>
    </xf>
    <xf numFmtId="1" fontId="3" fillId="0" borderId="69" xfId="40" applyNumberFormat="1" applyFont="1" applyBorder="1" applyAlignment="1">
      <alignment wrapText="1"/>
    </xf>
    <xf numFmtId="0" fontId="41" fillId="0" borderId="30" xfId="0" applyFont="1" applyBorder="1" applyAlignment="1">
      <alignment/>
    </xf>
    <xf numFmtId="0" fontId="41" fillId="0" borderId="41" xfId="0" applyFont="1" applyBorder="1" applyAlignment="1">
      <alignment/>
    </xf>
    <xf numFmtId="0" fontId="42" fillId="0" borderId="4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41" xfId="0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/>
    </xf>
    <xf numFmtId="1" fontId="3" fillId="0" borderId="30" xfId="40" applyNumberFormat="1" applyFont="1" applyBorder="1" applyAlignment="1">
      <alignment wrapText="1"/>
    </xf>
    <xf numFmtId="0" fontId="3" fillId="4" borderId="22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13" fillId="0" borderId="23" xfId="0" applyFont="1" applyBorder="1" applyAlignment="1">
      <alignment horizontal="center" wrapText="1"/>
    </xf>
    <xf numFmtId="171" fontId="18" fillId="0" borderId="66" xfId="40" applyNumberFormat="1" applyFont="1" applyFill="1" applyBorder="1" applyAlignment="1">
      <alignment vertical="top" wrapText="1"/>
    </xf>
    <xf numFmtId="171" fontId="16" fillId="22" borderId="53" xfId="40" applyNumberFormat="1" applyFont="1" applyFill="1" applyBorder="1" applyAlignment="1">
      <alignment horizontal="justify" vertical="top" wrapText="1"/>
    </xf>
    <xf numFmtId="171" fontId="17" fillId="0" borderId="32" xfId="40" applyNumberFormat="1" applyFont="1" applyBorder="1" applyAlignment="1">
      <alignment horizontal="justify" vertical="top" wrapText="1"/>
    </xf>
    <xf numFmtId="171" fontId="17" fillId="0" borderId="22" xfId="40" applyNumberFormat="1" applyFont="1" applyBorder="1" applyAlignment="1">
      <alignment horizontal="justify" vertical="top" wrapText="1"/>
    </xf>
    <xf numFmtId="171" fontId="17" fillId="0" borderId="46" xfId="40" applyNumberFormat="1" applyFont="1" applyBorder="1" applyAlignment="1">
      <alignment horizontal="justify" vertical="top" wrapText="1"/>
    </xf>
    <xf numFmtId="0" fontId="0" fillId="0" borderId="41" xfId="0" applyBorder="1" applyAlignment="1">
      <alignment/>
    </xf>
    <xf numFmtId="171" fontId="20" fillId="4" borderId="43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0" fillId="0" borderId="25" xfId="0" applyBorder="1" applyAlignment="1">
      <alignment wrapText="1"/>
    </xf>
    <xf numFmtId="0" fontId="49" fillId="0" borderId="47" xfId="0" applyFont="1" applyBorder="1" applyAlignment="1">
      <alignment horizontal="center" vertical="top" wrapText="1"/>
    </xf>
    <xf numFmtId="0" fontId="33" fillId="6" borderId="51" xfId="0" applyFont="1" applyFill="1" applyBorder="1" applyAlignment="1">
      <alignment horizontal="center"/>
    </xf>
    <xf numFmtId="0" fontId="33" fillId="6" borderId="50" xfId="0" applyFont="1" applyFill="1" applyBorder="1" applyAlignment="1">
      <alignment horizontal="center" vertical="top" wrapText="1"/>
    </xf>
    <xf numFmtId="0" fontId="33" fillId="6" borderId="71" xfId="0" applyFont="1" applyFill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6" fillId="0" borderId="80" xfId="0" applyFont="1" applyBorder="1" applyAlignment="1">
      <alignment horizontal="center" vertical="top" wrapText="1"/>
    </xf>
    <xf numFmtId="0" fontId="6" fillId="0" borderId="81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0" fillId="0" borderId="82" xfId="0" applyBorder="1" applyAlignment="1">
      <alignment horizontal="center"/>
    </xf>
    <xf numFmtId="0" fontId="6" fillId="0" borderId="62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1" fillId="0" borderId="0" xfId="0" applyFont="1" applyBorder="1" applyAlignment="1">
      <alignment horizontal="center" vertical="top"/>
    </xf>
    <xf numFmtId="0" fontId="31" fillId="0" borderId="45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4" fillId="0" borderId="4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1" fontId="1" fillId="0" borderId="55" xfId="40" applyNumberFormat="1" applyFont="1" applyBorder="1" applyAlignment="1">
      <alignment horizontal="center"/>
    </xf>
    <xf numFmtId="171" fontId="1" fillId="0" borderId="73" xfId="4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0" fillId="0" borderId="0" xfId="0" applyAlignment="1">
      <alignment/>
    </xf>
    <xf numFmtId="0" fontId="14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63" xfId="0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34" fillId="0" borderId="7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0" fontId="41" fillId="0" borderId="73" xfId="0" applyFont="1" applyBorder="1" applyAlignment="1">
      <alignment horizontal="center"/>
    </xf>
    <xf numFmtId="0" fontId="34" fillId="0" borderId="0" xfId="0" applyFont="1" applyAlignment="1">
      <alignment/>
    </xf>
    <xf numFmtId="0" fontId="41" fillId="0" borderId="0" xfId="0" applyFont="1" applyAlignment="1">
      <alignment/>
    </xf>
    <xf numFmtId="0" fontId="49" fillId="0" borderId="45" xfId="0" applyFont="1" applyBorder="1" applyAlignment="1">
      <alignment horizontal="center" vertical="top"/>
    </xf>
    <xf numFmtId="0" fontId="49" fillId="0" borderId="17" xfId="0" applyFont="1" applyBorder="1" applyAlignment="1">
      <alignment horizontal="center" vertical="top"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33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4" fillId="0" borderId="0" xfId="0" applyFont="1" applyBorder="1" applyAlignment="1">
      <alignment horizontal="center"/>
    </xf>
    <xf numFmtId="0" fontId="41" fillId="0" borderId="18" xfId="0" applyFont="1" applyBorder="1" applyAlignment="1">
      <alignment/>
    </xf>
    <xf numFmtId="0" fontId="34" fillId="0" borderId="45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C44" sqref="C44:C45"/>
    </sheetView>
  </sheetViews>
  <sheetFormatPr defaultColWidth="9.00390625" defaultRowHeight="12.75"/>
  <cols>
    <col min="1" max="1" width="10.875" style="0" customWidth="1"/>
    <col min="2" max="2" width="21.875" style="0" bestFit="1" customWidth="1"/>
    <col min="3" max="3" width="42.125" style="0" customWidth="1"/>
    <col min="4" max="4" width="17.25390625" style="0" customWidth="1"/>
  </cols>
  <sheetData>
    <row r="1" spans="1:2" ht="15" customHeight="1">
      <c r="A1" s="13" t="s">
        <v>157</v>
      </c>
      <c r="B1" s="13"/>
    </row>
    <row r="2" spans="1:3" ht="18.75" customHeight="1">
      <c r="A2" s="624" t="s">
        <v>59</v>
      </c>
      <c r="B2" s="625"/>
      <c r="C2" s="625"/>
    </row>
    <row r="3" spans="1:3" ht="16.5" thickBot="1">
      <c r="A3" s="626" t="s">
        <v>348</v>
      </c>
      <c r="B3" s="627"/>
      <c r="C3" s="627"/>
    </row>
    <row r="4" spans="1:4" ht="17.25" customHeight="1">
      <c r="A4" s="105" t="s">
        <v>56</v>
      </c>
      <c r="B4" s="108" t="s">
        <v>237</v>
      </c>
      <c r="C4" s="109"/>
      <c r="D4" t="s">
        <v>238</v>
      </c>
    </row>
    <row r="5" spans="1:4" ht="17.25" customHeight="1">
      <c r="A5" s="520" t="s">
        <v>18</v>
      </c>
      <c r="B5" s="345"/>
      <c r="C5" s="112" t="s">
        <v>239</v>
      </c>
      <c r="D5" s="300">
        <v>10000</v>
      </c>
    </row>
    <row r="6" spans="1:4" ht="17.25" customHeight="1">
      <c r="A6" s="520" t="s">
        <v>33</v>
      </c>
      <c r="B6" s="345"/>
      <c r="C6" s="112" t="s">
        <v>240</v>
      </c>
      <c r="D6">
        <v>522001</v>
      </c>
    </row>
    <row r="7" spans="1:4" ht="17.25" customHeight="1">
      <c r="A7" s="520" t="s">
        <v>38</v>
      </c>
      <c r="B7" s="345"/>
      <c r="C7" s="112" t="s">
        <v>241</v>
      </c>
      <c r="D7">
        <v>680001</v>
      </c>
    </row>
    <row r="8" spans="1:4" ht="17.25" customHeight="1">
      <c r="A8" s="520" t="s">
        <v>19</v>
      </c>
      <c r="B8" s="345"/>
      <c r="C8" s="112" t="s">
        <v>242</v>
      </c>
      <c r="D8">
        <v>680002</v>
      </c>
    </row>
    <row r="9" spans="1:4" ht="17.25" customHeight="1">
      <c r="A9" s="520" t="s">
        <v>20</v>
      </c>
      <c r="B9" s="345"/>
      <c r="C9" s="112" t="s">
        <v>243</v>
      </c>
      <c r="D9">
        <v>750000</v>
      </c>
    </row>
    <row r="10" spans="1:4" ht="17.25" customHeight="1">
      <c r="A10" s="520" t="s">
        <v>88</v>
      </c>
      <c r="B10" s="345"/>
      <c r="C10" s="112" t="s">
        <v>209</v>
      </c>
      <c r="D10">
        <v>841133</v>
      </c>
    </row>
    <row r="11" spans="1:4" ht="17.25" customHeight="1">
      <c r="A11" s="520" t="s">
        <v>42</v>
      </c>
      <c r="B11" s="345"/>
      <c r="C11" s="112" t="s">
        <v>97</v>
      </c>
      <c r="D11">
        <v>841402</v>
      </c>
    </row>
    <row r="12" spans="1:4" ht="17.25" customHeight="1">
      <c r="A12" s="520" t="s">
        <v>43</v>
      </c>
      <c r="B12" s="345"/>
      <c r="C12" s="112" t="s">
        <v>245</v>
      </c>
      <c r="D12">
        <v>841403</v>
      </c>
    </row>
    <row r="13" spans="1:4" ht="17.25" customHeight="1">
      <c r="A13" s="520" t="s">
        <v>45</v>
      </c>
      <c r="B13" s="345"/>
      <c r="C13" s="112" t="s">
        <v>57</v>
      </c>
      <c r="D13">
        <v>862101</v>
      </c>
    </row>
    <row r="14" spans="1:4" ht="17.25" customHeight="1">
      <c r="A14" s="520" t="s">
        <v>89</v>
      </c>
      <c r="B14" s="345"/>
      <c r="C14" s="112" t="s">
        <v>58</v>
      </c>
      <c r="D14">
        <v>869041</v>
      </c>
    </row>
    <row r="15" spans="1:4" ht="17.25" customHeight="1">
      <c r="A15" s="520" t="s">
        <v>90</v>
      </c>
      <c r="B15" s="345"/>
      <c r="C15" s="112" t="s">
        <v>246</v>
      </c>
      <c r="D15">
        <v>869042</v>
      </c>
    </row>
    <row r="16" spans="1:4" ht="17.25" customHeight="1">
      <c r="A16" s="520" t="s">
        <v>91</v>
      </c>
      <c r="B16" s="345"/>
      <c r="C16" s="113" t="s">
        <v>213</v>
      </c>
      <c r="D16">
        <v>882202</v>
      </c>
    </row>
    <row r="17" spans="1:4" ht="17.25" customHeight="1">
      <c r="A17" s="520" t="s">
        <v>92</v>
      </c>
      <c r="B17" s="345"/>
      <c r="C17" s="113" t="s">
        <v>214</v>
      </c>
      <c r="D17">
        <v>882203</v>
      </c>
    </row>
    <row r="18" spans="1:4" ht="17.25" customHeight="1">
      <c r="A18" s="520" t="s">
        <v>93</v>
      </c>
      <c r="B18" s="345"/>
      <c r="C18" s="113" t="s">
        <v>211</v>
      </c>
      <c r="D18">
        <v>882122</v>
      </c>
    </row>
    <row r="19" spans="1:4" ht="17.25" customHeight="1">
      <c r="A19" s="520" t="s">
        <v>94</v>
      </c>
      <c r="B19" s="345"/>
      <c r="C19" s="113" t="s">
        <v>249</v>
      </c>
      <c r="D19">
        <v>882124</v>
      </c>
    </row>
    <row r="20" spans="1:4" ht="17.25" customHeight="1">
      <c r="A20" s="520" t="s">
        <v>98</v>
      </c>
      <c r="B20" s="345"/>
      <c r="C20" s="113" t="s">
        <v>212</v>
      </c>
      <c r="D20">
        <v>882123</v>
      </c>
    </row>
    <row r="21" spans="1:4" ht="17.25" customHeight="1">
      <c r="A21" s="520" t="s">
        <v>99</v>
      </c>
      <c r="B21" s="345"/>
      <c r="C21" s="113" t="s">
        <v>102</v>
      </c>
      <c r="D21">
        <v>889924</v>
      </c>
    </row>
    <row r="22" spans="1:4" ht="17.25" customHeight="1">
      <c r="A22" s="520" t="s">
        <v>100</v>
      </c>
      <c r="B22" s="345"/>
      <c r="C22" s="113" t="s">
        <v>251</v>
      </c>
      <c r="D22">
        <v>890301</v>
      </c>
    </row>
    <row r="23" spans="1:4" ht="17.25" customHeight="1">
      <c r="A23" s="520" t="s">
        <v>101</v>
      </c>
      <c r="B23" s="345"/>
      <c r="C23" s="113" t="s">
        <v>255</v>
      </c>
      <c r="D23">
        <v>960302</v>
      </c>
    </row>
    <row r="24" spans="1:3" ht="15.75">
      <c r="A24" s="482" t="s">
        <v>288</v>
      </c>
      <c r="B24" s="345" t="s">
        <v>316</v>
      </c>
      <c r="C24" s="483"/>
    </row>
    <row r="25" spans="1:4" ht="15" customHeight="1">
      <c r="A25" s="106" t="s">
        <v>18</v>
      </c>
      <c r="B25" s="5"/>
      <c r="C25" s="112" t="s">
        <v>241</v>
      </c>
      <c r="D25">
        <v>680001</v>
      </c>
    </row>
    <row r="26" spans="1:4" ht="15" customHeight="1">
      <c r="A26" s="106" t="s">
        <v>33</v>
      </c>
      <c r="B26" s="5"/>
      <c r="C26" s="112" t="s">
        <v>242</v>
      </c>
      <c r="D26">
        <v>680002</v>
      </c>
    </row>
    <row r="27" spans="1:4" ht="15" customHeight="1">
      <c r="A27" s="106" t="s">
        <v>38</v>
      </c>
      <c r="B27" s="5"/>
      <c r="C27" s="112" t="s">
        <v>244</v>
      </c>
      <c r="D27">
        <v>841126</v>
      </c>
    </row>
    <row r="28" spans="1:4" ht="15" customHeight="1">
      <c r="A28" s="106" t="s">
        <v>19</v>
      </c>
      <c r="B28" s="5"/>
      <c r="C28" s="112" t="s">
        <v>57</v>
      </c>
      <c r="D28">
        <v>862101</v>
      </c>
    </row>
    <row r="29" spans="1:4" ht="15" customHeight="1">
      <c r="A29" s="106" t="s">
        <v>20</v>
      </c>
      <c r="B29" s="5"/>
      <c r="C29" s="112" t="s">
        <v>58</v>
      </c>
      <c r="D29">
        <v>869041</v>
      </c>
    </row>
    <row r="30" spans="1:4" ht="15" customHeight="1">
      <c r="A30" s="106" t="s">
        <v>88</v>
      </c>
      <c r="B30" s="5"/>
      <c r="C30" s="112" t="s">
        <v>247</v>
      </c>
      <c r="D30">
        <v>882111</v>
      </c>
    </row>
    <row r="31" spans="1:4" ht="15" customHeight="1">
      <c r="A31" s="106" t="s">
        <v>42</v>
      </c>
      <c r="B31" s="5"/>
      <c r="C31" s="112" t="s">
        <v>248</v>
      </c>
      <c r="D31">
        <v>882113</v>
      </c>
    </row>
    <row r="32" spans="1:4" ht="15" customHeight="1">
      <c r="A32" s="106" t="s">
        <v>43</v>
      </c>
      <c r="B32" s="5"/>
      <c r="C32" s="112" t="s">
        <v>210</v>
      </c>
      <c r="D32">
        <v>882121</v>
      </c>
    </row>
    <row r="33" spans="1:4" ht="15" customHeight="1">
      <c r="A33" s="106" t="s">
        <v>45</v>
      </c>
      <c r="B33" s="5"/>
      <c r="C33" s="113" t="s">
        <v>267</v>
      </c>
      <c r="D33">
        <v>882129</v>
      </c>
    </row>
    <row r="34" spans="1:4" ht="15" customHeight="1">
      <c r="A34" s="106" t="s">
        <v>89</v>
      </c>
      <c r="B34" s="5"/>
      <c r="C34" s="113" t="s">
        <v>266</v>
      </c>
      <c r="D34">
        <v>889967</v>
      </c>
    </row>
    <row r="35" spans="1:4" ht="15" customHeight="1">
      <c r="A35" s="106" t="s">
        <v>90</v>
      </c>
      <c r="B35" s="5"/>
      <c r="C35" s="113" t="s">
        <v>250</v>
      </c>
      <c r="D35">
        <v>889931</v>
      </c>
    </row>
    <row r="36" spans="1:4" ht="15.75">
      <c r="A36" s="106" t="s">
        <v>91</v>
      </c>
      <c r="B36" s="5"/>
      <c r="C36" s="113" t="s">
        <v>252</v>
      </c>
      <c r="D36">
        <v>890441</v>
      </c>
    </row>
    <row r="37" spans="1:4" ht="15.75">
      <c r="A37" s="106" t="s">
        <v>92</v>
      </c>
      <c r="B37" s="5"/>
      <c r="C37" s="113" t="s">
        <v>253</v>
      </c>
      <c r="D37">
        <v>890442</v>
      </c>
    </row>
    <row r="38" spans="1:4" ht="15.75">
      <c r="A38" s="106" t="s">
        <v>93</v>
      </c>
      <c r="B38" s="5"/>
      <c r="C38" s="113" t="s">
        <v>254</v>
      </c>
      <c r="D38">
        <v>890443</v>
      </c>
    </row>
    <row r="39" spans="1:4" ht="15.75">
      <c r="A39" s="106" t="s">
        <v>94</v>
      </c>
      <c r="B39" s="5"/>
      <c r="C39" s="113" t="s">
        <v>405</v>
      </c>
      <c r="D39">
        <v>562913</v>
      </c>
    </row>
    <row r="40" spans="1:4" ht="15.75">
      <c r="A40" s="106" t="s">
        <v>98</v>
      </c>
      <c r="B40" s="5"/>
      <c r="C40" s="113" t="s">
        <v>406</v>
      </c>
      <c r="D40">
        <v>910123</v>
      </c>
    </row>
    <row r="41" spans="1:4" ht="15.75">
      <c r="A41" s="106" t="s">
        <v>99</v>
      </c>
      <c r="B41" s="5"/>
      <c r="C41" s="113" t="s">
        <v>407</v>
      </c>
      <c r="D41">
        <v>910121</v>
      </c>
    </row>
    <row r="42" spans="1:4" ht="16.5" thickBot="1">
      <c r="A42" s="106" t="s">
        <v>100</v>
      </c>
      <c r="B42" s="5"/>
      <c r="C42" s="113" t="s">
        <v>254</v>
      </c>
      <c r="D42">
        <v>890443</v>
      </c>
    </row>
    <row r="43" spans="1:3" ht="31.5">
      <c r="A43" s="105" t="s">
        <v>28</v>
      </c>
      <c r="B43" s="108" t="s">
        <v>347</v>
      </c>
      <c r="C43" s="344"/>
    </row>
    <row r="44" spans="1:4" ht="15.75">
      <c r="A44" s="106" t="s">
        <v>18</v>
      </c>
      <c r="B44" s="345"/>
      <c r="C44" s="112" t="s">
        <v>289</v>
      </c>
      <c r="D44">
        <v>562912</v>
      </c>
    </row>
    <row r="45" spans="1:4" ht="16.5" thickBot="1">
      <c r="A45" s="346" t="s">
        <v>33</v>
      </c>
      <c r="B45" s="6"/>
      <c r="C45" s="347" t="s">
        <v>290</v>
      </c>
      <c r="D45">
        <v>851011</v>
      </c>
    </row>
    <row r="46" spans="1:4" ht="31.5">
      <c r="A46" s="105" t="s">
        <v>317</v>
      </c>
      <c r="B46" s="108" t="s">
        <v>301</v>
      </c>
      <c r="C46" s="109"/>
      <c r="D46" s="350" t="s">
        <v>238</v>
      </c>
    </row>
    <row r="47" spans="1:4" ht="16.5" thickBot="1">
      <c r="A47" s="107" t="s">
        <v>18</v>
      </c>
      <c r="B47" s="331"/>
      <c r="C47" s="332" t="s">
        <v>302</v>
      </c>
      <c r="D47" s="385">
        <v>841127</v>
      </c>
    </row>
  </sheetData>
  <sheetProtection/>
  <mergeCells count="2">
    <mergeCell ref="A2:C2"/>
    <mergeCell ref="A3:C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4" width="21.75390625" style="0" customWidth="1"/>
  </cols>
  <sheetData>
    <row r="1" spans="1:2" ht="12.75">
      <c r="A1" s="617" t="s">
        <v>157</v>
      </c>
      <c r="B1" s="645"/>
    </row>
    <row r="2" spans="1:4" ht="15.75">
      <c r="A2" s="655" t="s">
        <v>450</v>
      </c>
      <c r="B2" s="655"/>
      <c r="C2" s="655"/>
      <c r="D2" s="655"/>
    </row>
    <row r="3" spans="1:4" ht="13.5" thickBot="1">
      <c r="A3" s="111"/>
      <c r="B3" s="111"/>
      <c r="C3" s="111"/>
      <c r="D3" s="111"/>
    </row>
    <row r="4" spans="1:4" ht="13.5" thickBot="1">
      <c r="A4" s="656" t="s">
        <v>389</v>
      </c>
      <c r="B4" s="657"/>
      <c r="C4" s="657"/>
      <c r="D4" s="658"/>
    </row>
    <row r="5" ht="13.5" thickBot="1"/>
    <row r="6" spans="1:4" ht="13.5" thickBot="1">
      <c r="A6" s="167"/>
      <c r="B6" s="47"/>
      <c r="C6" s="215" t="s">
        <v>108</v>
      </c>
      <c r="D6" s="216" t="s">
        <v>107</v>
      </c>
    </row>
    <row r="7" spans="1:4" ht="13.5" thickBot="1">
      <c r="A7" s="84" t="s">
        <v>103</v>
      </c>
      <c r="B7" s="79" t="s">
        <v>96</v>
      </c>
      <c r="C7" s="217" t="s">
        <v>70</v>
      </c>
      <c r="D7" s="91" t="s">
        <v>70</v>
      </c>
    </row>
    <row r="8" spans="1:4" ht="12.75">
      <c r="A8" s="218"/>
      <c r="B8" s="6"/>
      <c r="C8" s="92"/>
      <c r="D8" s="54"/>
    </row>
    <row r="9" spans="1:4" ht="15.75">
      <c r="A9" s="40" t="s">
        <v>18</v>
      </c>
      <c r="B9" s="546" t="s">
        <v>239</v>
      </c>
      <c r="C9" s="154"/>
      <c r="D9" s="158">
        <v>127</v>
      </c>
    </row>
    <row r="10" spans="1:4" ht="15.75">
      <c r="A10" s="40" t="s">
        <v>33</v>
      </c>
      <c r="B10" s="546" t="s">
        <v>240</v>
      </c>
      <c r="C10" s="154"/>
      <c r="D10" s="158">
        <v>635</v>
      </c>
    </row>
    <row r="11" spans="1:4" ht="15.75">
      <c r="A11" s="40" t="s">
        <v>38</v>
      </c>
      <c r="B11" s="546" t="s">
        <v>241</v>
      </c>
      <c r="C11" s="154"/>
      <c r="D11" s="158"/>
    </row>
    <row r="12" spans="1:4" ht="15.75">
      <c r="A12" s="40" t="s">
        <v>19</v>
      </c>
      <c r="B12" s="546" t="s">
        <v>242</v>
      </c>
      <c r="C12" s="154">
        <v>35446</v>
      </c>
      <c r="D12" s="158">
        <v>2629</v>
      </c>
    </row>
    <row r="13" spans="1:4" ht="15.75">
      <c r="A13" s="40" t="s">
        <v>20</v>
      </c>
      <c r="B13" s="546" t="s">
        <v>243</v>
      </c>
      <c r="C13" s="154"/>
      <c r="D13" s="158">
        <v>508</v>
      </c>
    </row>
    <row r="14" spans="1:4" ht="15.75">
      <c r="A14" s="40" t="s">
        <v>88</v>
      </c>
      <c r="B14" s="546" t="s">
        <v>209</v>
      </c>
      <c r="C14" s="154">
        <v>39500</v>
      </c>
      <c r="D14" s="158"/>
    </row>
    <row r="15" spans="1:4" ht="15.75">
      <c r="A15" s="40" t="s">
        <v>42</v>
      </c>
      <c r="B15" s="546" t="s">
        <v>97</v>
      </c>
      <c r="C15" s="154"/>
      <c r="D15" s="545">
        <v>7925</v>
      </c>
    </row>
    <row r="16" spans="1:4" ht="15.75">
      <c r="A16" s="40" t="s">
        <v>43</v>
      </c>
      <c r="B16" s="546" t="s">
        <v>245</v>
      </c>
      <c r="C16" s="154">
        <v>570560</v>
      </c>
      <c r="D16" s="158">
        <v>627725</v>
      </c>
    </row>
    <row r="17" spans="1:4" ht="15.75">
      <c r="A17" s="40" t="s">
        <v>45</v>
      </c>
      <c r="B17" s="546" t="s">
        <v>57</v>
      </c>
      <c r="C17" s="154">
        <v>240</v>
      </c>
      <c r="D17" s="158"/>
    </row>
    <row r="18" spans="1:4" ht="15.75">
      <c r="A18" s="40" t="s">
        <v>89</v>
      </c>
      <c r="B18" s="546" t="s">
        <v>390</v>
      </c>
      <c r="C18" s="154">
        <v>6283</v>
      </c>
      <c r="D18" s="158"/>
    </row>
    <row r="19" spans="1:4" ht="15.75">
      <c r="A19" s="40" t="s">
        <v>90</v>
      </c>
      <c r="B19" s="546" t="s">
        <v>246</v>
      </c>
      <c r="C19" s="154">
        <v>208</v>
      </c>
      <c r="D19" s="158">
        <v>772</v>
      </c>
    </row>
    <row r="20" spans="1:4" ht="15.75">
      <c r="A20" s="40" t="s">
        <v>91</v>
      </c>
      <c r="B20" s="547" t="s">
        <v>213</v>
      </c>
      <c r="C20" s="154"/>
      <c r="D20" s="158">
        <v>100</v>
      </c>
    </row>
    <row r="21" spans="1:4" ht="15.75">
      <c r="A21" s="40" t="s">
        <v>92</v>
      </c>
      <c r="B21" s="547" t="s">
        <v>214</v>
      </c>
      <c r="C21" s="154"/>
      <c r="D21" s="158">
        <v>200</v>
      </c>
    </row>
    <row r="22" spans="1:4" ht="15.75">
      <c r="A22" s="40" t="s">
        <v>93</v>
      </c>
      <c r="B22" s="547" t="s">
        <v>211</v>
      </c>
      <c r="C22" s="154"/>
      <c r="D22" s="158">
        <v>2900</v>
      </c>
    </row>
    <row r="23" spans="1:4" ht="15.75">
      <c r="A23" s="40" t="s">
        <v>94</v>
      </c>
      <c r="B23" s="547" t="s">
        <v>249</v>
      </c>
      <c r="C23" s="154"/>
      <c r="D23" s="158">
        <v>300</v>
      </c>
    </row>
    <row r="24" spans="1:4" ht="15.75">
      <c r="A24" s="40" t="s">
        <v>98</v>
      </c>
      <c r="B24" s="547" t="s">
        <v>212</v>
      </c>
      <c r="C24" s="154"/>
      <c r="D24" s="158">
        <v>200</v>
      </c>
    </row>
    <row r="25" spans="1:4" ht="15.75">
      <c r="A25" s="40" t="s">
        <v>99</v>
      </c>
      <c r="B25" s="547" t="s">
        <v>102</v>
      </c>
      <c r="C25" s="154"/>
      <c r="D25" s="158">
        <v>127</v>
      </c>
    </row>
    <row r="26" spans="1:4" ht="15.75">
      <c r="A26" s="40" t="s">
        <v>100</v>
      </c>
      <c r="B26" s="547" t="s">
        <v>434</v>
      </c>
      <c r="C26" s="154"/>
      <c r="D26" s="158">
        <v>8800</v>
      </c>
    </row>
    <row r="27" spans="1:4" ht="16.5" thickBot="1">
      <c r="A27" s="40" t="s">
        <v>101</v>
      </c>
      <c r="B27" s="547" t="s">
        <v>255</v>
      </c>
      <c r="C27" s="154">
        <v>711</v>
      </c>
      <c r="D27" s="158"/>
    </row>
    <row r="28" spans="1:4" ht="25.5" customHeight="1" thickBot="1">
      <c r="A28" s="84"/>
      <c r="B28" s="155" t="s">
        <v>268</v>
      </c>
      <c r="C28" s="156">
        <f>SUM(C9:C27)</f>
        <v>652948</v>
      </c>
      <c r="D28" s="301">
        <f>SUM(D9:D27)</f>
        <v>652948</v>
      </c>
    </row>
  </sheetData>
  <sheetProtection/>
  <mergeCells count="3">
    <mergeCell ref="A4:D4"/>
    <mergeCell ref="A1:B1"/>
    <mergeCell ref="A2:D2"/>
  </mergeCells>
  <printOptions/>
  <pageMargins left="0.3937007874015748" right="0" top="0.1968503937007874" bottom="0" header="0.5118110236220472" footer="0.5118110236220472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3" sqref="B3:H3"/>
    </sheetView>
  </sheetViews>
  <sheetFormatPr defaultColWidth="9.00390625" defaultRowHeight="12.75"/>
  <cols>
    <col min="1" max="1" width="7.625" style="0" customWidth="1"/>
    <col min="2" max="2" width="15.75390625" style="0" customWidth="1"/>
    <col min="3" max="3" width="13.75390625" style="0" customWidth="1"/>
    <col min="4" max="4" width="13.25390625" style="0" customWidth="1"/>
    <col min="5" max="5" width="13.25390625" style="13" customWidth="1"/>
    <col min="6" max="6" width="11.625" style="0" customWidth="1"/>
    <col min="7" max="7" width="14.25390625" style="0" customWidth="1"/>
    <col min="8" max="8" width="18.375" style="13" customWidth="1"/>
  </cols>
  <sheetData>
    <row r="2" spans="1:4" ht="12.75">
      <c r="A2" s="617" t="s">
        <v>157</v>
      </c>
      <c r="B2" s="645"/>
      <c r="C2" s="645"/>
      <c r="D2" s="645"/>
    </row>
    <row r="3" spans="2:8" ht="15.75">
      <c r="B3" s="655" t="s">
        <v>451</v>
      </c>
      <c r="C3" s="655"/>
      <c r="D3" s="655"/>
      <c r="E3" s="655"/>
      <c r="F3" s="655"/>
      <c r="G3" s="655"/>
      <c r="H3" s="655"/>
    </row>
    <row r="4" spans="2:8" ht="13.5" thickBot="1">
      <c r="B4" s="111"/>
      <c r="C4" s="111"/>
      <c r="D4" s="111"/>
      <c r="E4" s="111"/>
      <c r="F4" s="111"/>
      <c r="G4" s="111"/>
      <c r="H4" s="111"/>
    </row>
    <row r="5" spans="1:8" ht="13.5" thickBot="1">
      <c r="A5" s="656" t="s">
        <v>391</v>
      </c>
      <c r="B5" s="651"/>
      <c r="C5" s="651"/>
      <c r="D5" s="651"/>
      <c r="E5" s="651"/>
      <c r="F5" s="651"/>
      <c r="G5" s="651"/>
      <c r="H5" s="652"/>
    </row>
    <row r="6" ht="13.5" thickBot="1"/>
    <row r="7" spans="1:8" ht="12.75">
      <c r="A7" s="7"/>
      <c r="B7" s="51"/>
      <c r="C7" s="659" t="s">
        <v>112</v>
      </c>
      <c r="D7" s="659"/>
      <c r="E7" s="659"/>
      <c r="F7" s="659" t="s">
        <v>113</v>
      </c>
      <c r="G7" s="659"/>
      <c r="H7" s="660"/>
    </row>
    <row r="8" spans="1:8" ht="12.75">
      <c r="A8" s="3" t="s">
        <v>109</v>
      </c>
      <c r="B8" s="49" t="s">
        <v>110</v>
      </c>
      <c r="C8" s="1" t="s">
        <v>104</v>
      </c>
      <c r="D8" s="1" t="s">
        <v>105</v>
      </c>
      <c r="E8" s="26" t="s">
        <v>111</v>
      </c>
      <c r="F8" s="1" t="s">
        <v>0</v>
      </c>
      <c r="G8" s="1" t="s">
        <v>105</v>
      </c>
      <c r="H8" s="71" t="s">
        <v>111</v>
      </c>
    </row>
    <row r="9" spans="1:8" ht="12.75">
      <c r="A9" s="3">
        <v>1</v>
      </c>
      <c r="B9" s="49" t="s">
        <v>265</v>
      </c>
      <c r="C9" s="1">
        <v>280948</v>
      </c>
      <c r="D9" s="1">
        <v>372000</v>
      </c>
      <c r="E9" s="26">
        <f>SUM(C9:D9)</f>
        <v>652948</v>
      </c>
      <c r="F9" s="1">
        <v>263737</v>
      </c>
      <c r="G9" s="1">
        <v>389211</v>
      </c>
      <c r="H9" s="71">
        <f>SUM(F9:G9)</f>
        <v>652948</v>
      </c>
    </row>
    <row r="10" spans="1:8" ht="13.5" thickBot="1">
      <c r="A10" s="4"/>
      <c r="B10" s="72" t="s">
        <v>95</v>
      </c>
      <c r="C10" s="272">
        <f>SUM(C9:C9)</f>
        <v>280948</v>
      </c>
      <c r="D10" s="29">
        <f>SUM(D9:D9)</f>
        <v>372000</v>
      </c>
      <c r="E10" s="271">
        <f>SUM(C10:D10)</f>
        <v>652948</v>
      </c>
      <c r="F10" s="30">
        <f>SUM(F9:F9)</f>
        <v>263737</v>
      </c>
      <c r="G10" s="30">
        <f>SUM(G9:G9)</f>
        <v>389211</v>
      </c>
      <c r="H10" s="270">
        <f>SUM(H9:H9)</f>
        <v>652948</v>
      </c>
    </row>
  </sheetData>
  <sheetProtection/>
  <mergeCells count="5">
    <mergeCell ref="C7:E7"/>
    <mergeCell ref="F7:H7"/>
    <mergeCell ref="B3:H3"/>
    <mergeCell ref="A2:D2"/>
    <mergeCell ref="A5:H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8.125" style="0" customWidth="1"/>
    <col min="2" max="2" width="15.25390625" style="74" customWidth="1"/>
    <col min="3" max="3" width="15.625" style="76" customWidth="1"/>
    <col min="4" max="4" width="15.375" style="76" customWidth="1"/>
    <col min="5" max="5" width="11.75390625" style="0" customWidth="1"/>
  </cols>
  <sheetData>
    <row r="1" ht="14.25">
      <c r="A1" s="20" t="s">
        <v>157</v>
      </c>
    </row>
    <row r="2" spans="1:4" ht="14.25" customHeight="1">
      <c r="A2" s="655" t="s">
        <v>452</v>
      </c>
      <c r="B2" s="655"/>
      <c r="C2" s="655"/>
      <c r="D2" s="655"/>
    </row>
    <row r="3" ht="14.25">
      <c r="A3" s="20" t="s">
        <v>392</v>
      </c>
    </row>
    <row r="4" spans="2:4" ht="15" thickBot="1">
      <c r="B4" s="273"/>
      <c r="C4" s="76">
        <v>2.7</v>
      </c>
      <c r="D4" s="77">
        <v>2</v>
      </c>
    </row>
    <row r="5" spans="1:4" ht="18">
      <c r="A5" s="53" t="s">
        <v>114</v>
      </c>
      <c r="B5" s="225">
        <v>2013</v>
      </c>
      <c r="C5" s="221">
        <v>2014</v>
      </c>
      <c r="D5" s="222">
        <v>2015</v>
      </c>
    </row>
    <row r="6" spans="1:5" ht="31.5" customHeight="1">
      <c r="A6" s="65" t="s">
        <v>17</v>
      </c>
      <c r="B6" s="226">
        <v>0</v>
      </c>
      <c r="C6" s="75">
        <f>SUM(B6*2.7%+B6)</f>
        <v>0</v>
      </c>
      <c r="D6" s="75">
        <f>SUM(C6*2%+C6)</f>
        <v>0</v>
      </c>
      <c r="E6" s="313"/>
    </row>
    <row r="7" spans="1:5" ht="15.75">
      <c r="A7" s="65" t="s">
        <v>22</v>
      </c>
      <c r="B7" s="226"/>
      <c r="C7" s="75">
        <f aca="true" t="shared" si="0" ref="C7:D17">SUM(B7*2.7%+B7)</f>
        <v>0</v>
      </c>
      <c r="D7" s="75">
        <f aca="true" t="shared" si="1" ref="D7:D17">SUM(C7*2%+C7)</f>
        <v>0</v>
      </c>
      <c r="E7" s="313"/>
    </row>
    <row r="8" spans="1:5" ht="15.75">
      <c r="A8" s="65" t="s">
        <v>29</v>
      </c>
      <c r="B8" s="226">
        <v>23379</v>
      </c>
      <c r="C8" s="75">
        <f t="shared" si="0"/>
        <v>24010.233</v>
      </c>
      <c r="D8" s="75">
        <f t="shared" si="0"/>
        <v>24658.509291000002</v>
      </c>
      <c r="E8" s="313"/>
    </row>
    <row r="9" spans="1:5" ht="15.75">
      <c r="A9" s="65" t="s">
        <v>32</v>
      </c>
      <c r="B9" s="226">
        <v>5485</v>
      </c>
      <c r="C9" s="75">
        <f t="shared" si="0"/>
        <v>5633.095</v>
      </c>
      <c r="D9" s="75">
        <f t="shared" si="0"/>
        <v>5785.188565</v>
      </c>
      <c r="E9" s="313"/>
    </row>
    <row r="10" spans="1:6" ht="15.75">
      <c r="A10" s="65" t="s">
        <v>36</v>
      </c>
      <c r="B10" s="226">
        <v>218382</v>
      </c>
      <c r="C10" s="75">
        <f t="shared" si="0"/>
        <v>224278.314</v>
      </c>
      <c r="D10" s="75">
        <f t="shared" si="0"/>
        <v>230333.828478</v>
      </c>
      <c r="E10" s="313"/>
      <c r="F10" s="64"/>
    </row>
    <row r="11" spans="1:5" ht="15.75">
      <c r="A11" s="65" t="s">
        <v>41</v>
      </c>
      <c r="B11" s="226">
        <v>12900</v>
      </c>
      <c r="C11" s="75">
        <v>10000</v>
      </c>
      <c r="D11" s="75">
        <f t="shared" si="1"/>
        <v>10200</v>
      </c>
      <c r="E11" s="313"/>
    </row>
    <row r="12" spans="1:5" ht="15.75">
      <c r="A12" s="65" t="s">
        <v>159</v>
      </c>
      <c r="B12" s="226">
        <v>3700</v>
      </c>
      <c r="C12" s="75">
        <f t="shared" si="0"/>
        <v>3799.9</v>
      </c>
      <c r="D12" s="75">
        <f t="shared" si="1"/>
        <v>3875.898</v>
      </c>
      <c r="E12" s="313"/>
    </row>
    <row r="13" spans="1:5" ht="15.75">
      <c r="A13" s="65" t="s">
        <v>222</v>
      </c>
      <c r="B13" s="226">
        <v>364972</v>
      </c>
      <c r="C13" s="75">
        <v>150000</v>
      </c>
      <c r="D13" s="75">
        <f>SUM(C13*2%+C13)</f>
        <v>153000</v>
      </c>
      <c r="E13" s="313"/>
    </row>
    <row r="14" spans="1:5" ht="15.75">
      <c r="A14" s="65" t="s">
        <v>177</v>
      </c>
      <c r="B14" s="226">
        <v>2315</v>
      </c>
      <c r="C14" s="75">
        <f t="shared" si="0"/>
        <v>2377.505</v>
      </c>
      <c r="D14" s="75">
        <f t="shared" si="1"/>
        <v>2425.0551</v>
      </c>
      <c r="E14" s="313"/>
    </row>
    <row r="15" spans="1:5" ht="15.75">
      <c r="A15" s="65" t="s">
        <v>121</v>
      </c>
      <c r="B15" s="226"/>
      <c r="C15" s="75">
        <f t="shared" si="0"/>
        <v>0</v>
      </c>
      <c r="D15" s="75">
        <f t="shared" si="1"/>
        <v>0</v>
      </c>
      <c r="E15" s="313"/>
    </row>
    <row r="16" spans="1:5" ht="15.75">
      <c r="A16" s="65" t="s">
        <v>152</v>
      </c>
      <c r="B16" s="226">
        <v>0</v>
      </c>
      <c r="C16" s="75">
        <f t="shared" si="0"/>
        <v>0</v>
      </c>
      <c r="D16" s="75">
        <f t="shared" si="1"/>
        <v>0</v>
      </c>
      <c r="E16" s="313"/>
    </row>
    <row r="17" spans="1:5" ht="23.25" customHeight="1" thickBot="1">
      <c r="A17" s="65" t="s">
        <v>117</v>
      </c>
      <c r="B17" s="226">
        <v>21815</v>
      </c>
      <c r="C17" s="75">
        <f t="shared" si="0"/>
        <v>22404.005</v>
      </c>
      <c r="D17" s="75">
        <f t="shared" si="1"/>
        <v>22852.0851</v>
      </c>
      <c r="E17" s="313"/>
    </row>
    <row r="18" spans="1:4" s="20" customFormat="1" ht="39.75" customHeight="1" thickBot="1">
      <c r="A18" s="224" t="s">
        <v>52</v>
      </c>
      <c r="B18" s="227">
        <f>SUM(B6:B17)</f>
        <v>652948</v>
      </c>
      <c r="C18" s="227">
        <f>SUM(C6:C17)</f>
        <v>442503.052</v>
      </c>
      <c r="D18" s="227">
        <v>439732</v>
      </c>
    </row>
    <row r="19" spans="1:4" s="6" customFormat="1" ht="37.5" customHeight="1" thickBot="1">
      <c r="A19" s="220" t="s">
        <v>115</v>
      </c>
      <c r="B19" s="73"/>
      <c r="C19" s="223"/>
      <c r="D19" s="223"/>
    </row>
    <row r="20" spans="1:5" ht="15.75">
      <c r="A20" s="66" t="s">
        <v>146</v>
      </c>
      <c r="B20" s="228"/>
      <c r="C20" s="75">
        <f>SUM(B20*2.7%+B20)</f>
        <v>0</v>
      </c>
      <c r="D20" s="75">
        <f>SUM(C20*2%+C20)</f>
        <v>0</v>
      </c>
      <c r="E20" s="313"/>
    </row>
    <row r="21" spans="1:5" ht="15.75">
      <c r="A21" s="67" t="s">
        <v>123</v>
      </c>
      <c r="B21" s="226">
        <v>10646</v>
      </c>
      <c r="C21" s="75">
        <f aca="true" t="shared" si="2" ref="C21:C27">SUM(B21*2.7%+B21)</f>
        <v>10933.442</v>
      </c>
      <c r="D21" s="75">
        <f aca="true" t="shared" si="3" ref="D21:D27">SUM(C21*2%+C21)</f>
        <v>11152.11084</v>
      </c>
      <c r="E21" s="313"/>
    </row>
    <row r="22" spans="1:5" ht="15.75">
      <c r="A22" s="67" t="s">
        <v>147</v>
      </c>
      <c r="B22" s="226">
        <v>240</v>
      </c>
      <c r="C22" s="75">
        <f t="shared" si="2"/>
        <v>246.48</v>
      </c>
      <c r="D22" s="75">
        <f t="shared" si="3"/>
        <v>251.40959999999998</v>
      </c>
      <c r="E22" s="313"/>
    </row>
    <row r="23" spans="1:5" ht="15.75">
      <c r="A23" s="67" t="s">
        <v>149</v>
      </c>
      <c r="B23" s="226">
        <v>560</v>
      </c>
      <c r="C23" s="75">
        <f t="shared" si="2"/>
        <v>575.12</v>
      </c>
      <c r="D23" s="75">
        <f t="shared" si="3"/>
        <v>586.6224</v>
      </c>
      <c r="E23" s="313"/>
    </row>
    <row r="24" spans="1:5" ht="15.75">
      <c r="A24" s="67" t="s">
        <v>148</v>
      </c>
      <c r="B24" s="226"/>
      <c r="C24" s="75">
        <f t="shared" si="2"/>
        <v>0</v>
      </c>
      <c r="D24" s="75">
        <f t="shared" si="3"/>
        <v>0</v>
      </c>
      <c r="E24" s="313"/>
    </row>
    <row r="25" spans="1:5" ht="15.75">
      <c r="A25" s="67" t="s">
        <v>122</v>
      </c>
      <c r="B25" s="226">
        <v>151</v>
      </c>
      <c r="C25" s="75">
        <f t="shared" si="2"/>
        <v>155.077</v>
      </c>
      <c r="D25" s="75">
        <f t="shared" si="3"/>
        <v>158.17854</v>
      </c>
      <c r="E25" s="313"/>
    </row>
    <row r="26" spans="1:5" ht="15.75">
      <c r="A26" s="67" t="s">
        <v>156</v>
      </c>
      <c r="B26" s="226"/>
      <c r="C26" s="75">
        <f t="shared" si="2"/>
        <v>0</v>
      </c>
      <c r="D26" s="75">
        <f t="shared" si="3"/>
        <v>0</v>
      </c>
      <c r="E26" s="313"/>
    </row>
    <row r="27" spans="1:5" ht="15.75">
      <c r="A27" s="67" t="s">
        <v>150</v>
      </c>
      <c r="B27" s="226">
        <v>1000</v>
      </c>
      <c r="C27" s="75">
        <f t="shared" si="2"/>
        <v>1027</v>
      </c>
      <c r="D27" s="75">
        <f t="shared" si="3"/>
        <v>1047.54</v>
      </c>
      <c r="E27" s="313"/>
    </row>
    <row r="28" spans="1:5" ht="15">
      <c r="A28" s="68" t="s">
        <v>129</v>
      </c>
      <c r="B28" s="229">
        <f>SUM(B20:B27)</f>
        <v>12597</v>
      </c>
      <c r="C28" s="274">
        <v>12936</v>
      </c>
      <c r="D28" s="274">
        <f>SUM(D20:D27)</f>
        <v>13195.861380000002</v>
      </c>
      <c r="E28" s="313"/>
    </row>
    <row r="29" spans="1:5" ht="15">
      <c r="A29" s="68" t="s">
        <v>124</v>
      </c>
      <c r="B29" s="226">
        <v>335368</v>
      </c>
      <c r="C29" s="75">
        <v>108132</v>
      </c>
      <c r="D29" s="75">
        <v>111051</v>
      </c>
      <c r="E29" s="313"/>
    </row>
    <row r="30" spans="1:5" ht="33.75" customHeight="1">
      <c r="A30" s="67" t="s">
        <v>130</v>
      </c>
      <c r="B30" s="229">
        <v>39500</v>
      </c>
      <c r="C30" s="274">
        <v>40568</v>
      </c>
      <c r="D30" s="274">
        <f>SUM(C30*2%+C30)</f>
        <v>41379.36</v>
      </c>
      <c r="E30" s="313"/>
    </row>
    <row r="31" spans="1:5" ht="15">
      <c r="A31" s="68" t="s">
        <v>151</v>
      </c>
      <c r="B31" s="229">
        <v>186862</v>
      </c>
      <c r="C31" s="274">
        <f>SUM(B31*2.7%+B31)</f>
        <v>191907.274</v>
      </c>
      <c r="D31" s="274">
        <f>SUM(C31*2%+C31)</f>
        <v>195745.41948</v>
      </c>
      <c r="E31" s="313"/>
    </row>
    <row r="32" spans="1:5" ht="62.25" thickBot="1">
      <c r="A32" s="78" t="s">
        <v>132</v>
      </c>
      <c r="B32" s="230">
        <v>78621</v>
      </c>
      <c r="C32" s="274">
        <f>SUM(B32*2.7%+B32)</f>
        <v>80743.767</v>
      </c>
      <c r="D32" s="274">
        <f>SUM(C32*2%+C32)+1021</f>
        <v>83379.64234</v>
      </c>
      <c r="E32" s="313"/>
    </row>
    <row r="33" spans="1:5" ht="29.25" customHeight="1" thickBot="1">
      <c r="A33" s="315" t="s">
        <v>10</v>
      </c>
      <c r="B33" s="316">
        <f>SUM(B28:B32)</f>
        <v>652948</v>
      </c>
      <c r="C33" s="316">
        <f>SUM(C28:C32)</f>
        <v>434287.04099999997</v>
      </c>
      <c r="D33" s="316">
        <v>439732</v>
      </c>
      <c r="E33" s="313"/>
    </row>
    <row r="34" ht="14.25">
      <c r="A34" s="69"/>
    </row>
    <row r="35" spans="1:4" ht="14.25">
      <c r="A35" s="69"/>
      <c r="C35" s="548"/>
      <c r="D35" s="548"/>
    </row>
    <row r="36" ht="14.25">
      <c r="A36" s="69"/>
    </row>
    <row r="37" ht="14.25">
      <c r="A37" s="69"/>
    </row>
  </sheetData>
  <sheetProtection/>
  <mergeCells count="1">
    <mergeCell ref="A2:D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9.125" style="0" customWidth="1"/>
    <col min="2" max="2" width="15.00390625" style="0" customWidth="1"/>
    <col min="3" max="14" width="9.75390625" style="0" customWidth="1"/>
    <col min="15" max="15" width="10.00390625" style="0" customWidth="1"/>
  </cols>
  <sheetData>
    <row r="1" spans="1:2" ht="15" customHeight="1">
      <c r="A1" s="20" t="s">
        <v>157</v>
      </c>
      <c r="B1" s="20"/>
    </row>
    <row r="2" spans="4:15" ht="15.75">
      <c r="D2" s="102" t="s">
        <v>453</v>
      </c>
      <c r="O2" s="6"/>
    </row>
    <row r="3" spans="4:15" ht="16.5" thickBot="1">
      <c r="D3" s="102"/>
      <c r="O3" s="6"/>
    </row>
    <row r="4" spans="1:15" ht="15.75" thickBot="1">
      <c r="A4" s="101"/>
      <c r="B4" s="101"/>
      <c r="C4" s="661" t="s">
        <v>393</v>
      </c>
      <c r="D4" s="662"/>
      <c r="E4" s="662"/>
      <c r="F4" s="662"/>
      <c r="G4" s="662"/>
      <c r="H4" s="662"/>
      <c r="I4" s="662"/>
      <c r="J4" s="663"/>
      <c r="K4" s="101"/>
      <c r="L4" s="101"/>
      <c r="M4" s="101"/>
      <c r="N4" s="101"/>
      <c r="O4" s="239"/>
    </row>
    <row r="5" spans="1:15" ht="15">
      <c r="A5" s="101"/>
      <c r="B5" s="101"/>
      <c r="C5" s="178"/>
      <c r="D5" s="178"/>
      <c r="E5" s="178"/>
      <c r="F5" s="178"/>
      <c r="G5" s="178"/>
      <c r="H5" s="178"/>
      <c r="I5" s="178"/>
      <c r="J5" s="178"/>
      <c r="K5" s="101"/>
      <c r="L5" s="101"/>
      <c r="M5" s="101"/>
      <c r="N5" s="101"/>
      <c r="O5" s="239"/>
    </row>
    <row r="6" ht="13.5" thickBot="1">
      <c r="O6" s="6"/>
    </row>
    <row r="7" spans="1:16" ht="16.5" thickBot="1">
      <c r="A7" s="234" t="s">
        <v>178</v>
      </c>
      <c r="B7" s="253" t="s">
        <v>193</v>
      </c>
      <c r="C7" s="251" t="s">
        <v>179</v>
      </c>
      <c r="D7" s="251" t="s">
        <v>180</v>
      </c>
      <c r="E7" s="251" t="s">
        <v>181</v>
      </c>
      <c r="F7" s="251" t="s">
        <v>182</v>
      </c>
      <c r="G7" s="251" t="s">
        <v>183</v>
      </c>
      <c r="H7" s="251" t="s">
        <v>184</v>
      </c>
      <c r="I7" s="251" t="s">
        <v>185</v>
      </c>
      <c r="J7" s="251" t="s">
        <v>186</v>
      </c>
      <c r="K7" s="251" t="s">
        <v>187</v>
      </c>
      <c r="L7" s="251" t="s">
        <v>188</v>
      </c>
      <c r="M7" s="251" t="s">
        <v>189</v>
      </c>
      <c r="N7" s="252" t="s">
        <v>190</v>
      </c>
      <c r="O7" s="240"/>
      <c r="P7" s="549" t="s">
        <v>394</v>
      </c>
    </row>
    <row r="8" spans="1:15" ht="13.5">
      <c r="A8" s="242" t="s">
        <v>154</v>
      </c>
      <c r="B8" s="235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43"/>
      <c r="O8" s="241"/>
    </row>
    <row r="9" spans="1:15" ht="12.75">
      <c r="A9" s="244" t="s">
        <v>17</v>
      </c>
      <c r="B9" s="254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75">
        <f>SUM(C9:N9)</f>
        <v>0</v>
      </c>
    </row>
    <row r="10" spans="1:15" ht="12.75">
      <c r="A10" s="244" t="s">
        <v>22</v>
      </c>
      <c r="B10" s="254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75">
        <f aca="true" t="shared" si="0" ref="O10:O20">SUM(C10:N10)</f>
        <v>0</v>
      </c>
    </row>
    <row r="11" spans="1:16" ht="12.75">
      <c r="A11" s="244" t="s">
        <v>29</v>
      </c>
      <c r="B11" s="254">
        <v>23379</v>
      </c>
      <c r="C11" s="258">
        <f>B11/12</f>
        <v>1948.25</v>
      </c>
      <c r="D11" s="258">
        <f>B11/12</f>
        <v>1948.25</v>
      </c>
      <c r="E11" s="258">
        <f>B11/12</f>
        <v>1948.25</v>
      </c>
      <c r="F11" s="258">
        <f>B11/12</f>
        <v>1948.25</v>
      </c>
      <c r="G11" s="258">
        <f>B11/12</f>
        <v>1948.25</v>
      </c>
      <c r="H11" s="258">
        <v>1948.25</v>
      </c>
      <c r="I11" s="258">
        <v>1948.25</v>
      </c>
      <c r="J11" s="258">
        <v>1948.25</v>
      </c>
      <c r="K11" s="258">
        <v>1948.25</v>
      </c>
      <c r="L11" s="258">
        <v>1948.25</v>
      </c>
      <c r="M11" s="258">
        <v>1948.25</v>
      </c>
      <c r="N11" s="258">
        <v>1948.25</v>
      </c>
      <c r="O11" s="275">
        <f t="shared" si="0"/>
        <v>23379</v>
      </c>
      <c r="P11" s="166">
        <f>B11-O11</f>
        <v>0</v>
      </c>
    </row>
    <row r="12" spans="1:16" ht="12.75">
      <c r="A12" s="244" t="s">
        <v>32</v>
      </c>
      <c r="B12" s="254">
        <v>5485</v>
      </c>
      <c r="C12" s="258">
        <f>B12/12</f>
        <v>457.0833333333333</v>
      </c>
      <c r="D12" s="258">
        <v>457.0833333333333</v>
      </c>
      <c r="E12" s="258">
        <v>457.0833333333333</v>
      </c>
      <c r="F12" s="258">
        <v>457.0833333333333</v>
      </c>
      <c r="G12" s="258">
        <v>457.0833333333333</v>
      </c>
      <c r="H12" s="258">
        <v>457.0833333333333</v>
      </c>
      <c r="I12" s="258">
        <v>457.0833333333333</v>
      </c>
      <c r="J12" s="258">
        <v>457.0833333333333</v>
      </c>
      <c r="K12" s="258">
        <v>457.0833333333333</v>
      </c>
      <c r="L12" s="258">
        <v>457.0833333333333</v>
      </c>
      <c r="M12" s="258">
        <v>457.0833333333333</v>
      </c>
      <c r="N12" s="260">
        <v>457.0833333333333</v>
      </c>
      <c r="O12" s="275">
        <f t="shared" si="0"/>
        <v>5484.999999999999</v>
      </c>
      <c r="P12" s="166">
        <f aca="true" t="shared" si="1" ref="P12:P29">B12-O12</f>
        <v>0</v>
      </c>
    </row>
    <row r="13" spans="1:16" ht="12.75">
      <c r="A13" s="244" t="s">
        <v>36</v>
      </c>
      <c r="B13" s="254">
        <v>218382</v>
      </c>
      <c r="C13" s="258">
        <f>B13/12</f>
        <v>18198.5</v>
      </c>
      <c r="D13" s="258">
        <v>18198.5</v>
      </c>
      <c r="E13" s="258">
        <v>18198.5</v>
      </c>
      <c r="F13" s="258">
        <v>18198.5</v>
      </c>
      <c r="G13" s="258">
        <v>18198.5</v>
      </c>
      <c r="H13" s="258">
        <v>18198.5</v>
      </c>
      <c r="I13" s="258">
        <v>18198.5</v>
      </c>
      <c r="J13" s="258">
        <v>18198.5</v>
      </c>
      <c r="K13" s="258">
        <v>18198.5</v>
      </c>
      <c r="L13" s="258">
        <v>18198.5</v>
      </c>
      <c r="M13" s="258">
        <v>18198.5</v>
      </c>
      <c r="N13" s="260">
        <v>18198.5</v>
      </c>
      <c r="O13" s="275">
        <f t="shared" si="0"/>
        <v>218382</v>
      </c>
      <c r="P13" s="166">
        <f t="shared" si="1"/>
        <v>0</v>
      </c>
    </row>
    <row r="14" spans="1:16" ht="12.75">
      <c r="A14" s="244" t="s">
        <v>37</v>
      </c>
      <c r="B14" s="254">
        <v>3700</v>
      </c>
      <c r="C14" s="258">
        <f>B14/12</f>
        <v>308.3333333333333</v>
      </c>
      <c r="D14" s="258">
        <v>308.3333333333333</v>
      </c>
      <c r="E14" s="258">
        <v>308.3333333333333</v>
      </c>
      <c r="F14" s="258">
        <v>308.3333333333333</v>
      </c>
      <c r="G14" s="258">
        <v>308.3333333333333</v>
      </c>
      <c r="H14" s="258">
        <v>308.3333333333333</v>
      </c>
      <c r="I14" s="258">
        <v>308.3333333333333</v>
      </c>
      <c r="J14" s="258">
        <v>308.3333333333333</v>
      </c>
      <c r="K14" s="258">
        <v>308.3333333333333</v>
      </c>
      <c r="L14" s="258">
        <v>308.3333333333333</v>
      </c>
      <c r="M14" s="258">
        <v>308.3333333333333</v>
      </c>
      <c r="N14" s="258">
        <v>308.3333333333333</v>
      </c>
      <c r="O14" s="275">
        <f t="shared" si="0"/>
        <v>3700.0000000000005</v>
      </c>
      <c r="P14" s="166">
        <f t="shared" si="1"/>
        <v>0</v>
      </c>
    </row>
    <row r="15" spans="1:16" ht="12.75">
      <c r="A15" s="244" t="s">
        <v>41</v>
      </c>
      <c r="B15" s="254">
        <v>12900</v>
      </c>
      <c r="C15" s="258">
        <f>B15/3</f>
        <v>4300</v>
      </c>
      <c r="D15" s="258">
        <v>4300</v>
      </c>
      <c r="E15" s="258">
        <v>4300</v>
      </c>
      <c r="F15" s="258"/>
      <c r="G15" s="258"/>
      <c r="H15" s="258"/>
      <c r="I15" s="258"/>
      <c r="J15" s="258"/>
      <c r="K15" s="258"/>
      <c r="L15" s="258"/>
      <c r="M15" s="258"/>
      <c r="N15" s="260"/>
      <c r="O15" s="275">
        <f t="shared" si="0"/>
        <v>12900</v>
      </c>
      <c r="P15" s="166">
        <f t="shared" si="1"/>
        <v>0</v>
      </c>
    </row>
    <row r="16" spans="1:16" ht="12.75">
      <c r="A16" s="244" t="s">
        <v>194</v>
      </c>
      <c r="B16" s="254">
        <v>367287</v>
      </c>
      <c r="C16" s="258">
        <f>B16/12</f>
        <v>30607.25</v>
      </c>
      <c r="D16" s="258">
        <v>30607.25</v>
      </c>
      <c r="E16" s="258">
        <v>30607.25</v>
      </c>
      <c r="F16" s="258">
        <v>30607.25</v>
      </c>
      <c r="G16" s="258">
        <v>30607.25</v>
      </c>
      <c r="H16" s="258">
        <v>30607.25</v>
      </c>
      <c r="I16" s="258">
        <v>30607.25</v>
      </c>
      <c r="J16" s="258">
        <v>30607.25</v>
      </c>
      <c r="K16" s="258">
        <v>30607.25</v>
      </c>
      <c r="L16" s="258">
        <v>30607.25</v>
      </c>
      <c r="M16" s="258">
        <v>30607.25</v>
      </c>
      <c r="N16" s="260">
        <v>30607.25</v>
      </c>
      <c r="O16" s="275">
        <f t="shared" si="0"/>
        <v>367287</v>
      </c>
      <c r="P16" s="166">
        <f t="shared" si="1"/>
        <v>0</v>
      </c>
    </row>
    <row r="17" spans="1:16" ht="12.75">
      <c r="A17" s="244" t="s">
        <v>195</v>
      </c>
      <c r="B17" s="254"/>
      <c r="P17" s="166">
        <f t="shared" si="1"/>
        <v>0</v>
      </c>
    </row>
    <row r="18" spans="1:16" ht="12.75">
      <c r="A18" s="244" t="s">
        <v>196</v>
      </c>
      <c r="B18" s="254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60"/>
      <c r="O18" s="275">
        <f>SUM(C18:N18)</f>
        <v>0</v>
      </c>
      <c r="P18" s="166">
        <f t="shared" si="1"/>
        <v>0</v>
      </c>
    </row>
    <row r="19" spans="1:16" ht="12.75">
      <c r="A19" s="244"/>
      <c r="B19" s="254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60"/>
      <c r="O19" s="275">
        <f t="shared" si="0"/>
        <v>0</v>
      </c>
      <c r="P19" s="166">
        <f t="shared" si="1"/>
        <v>0</v>
      </c>
    </row>
    <row r="20" spans="1:16" ht="13.5" thickBot="1">
      <c r="A20" s="245" t="s">
        <v>191</v>
      </c>
      <c r="B20" s="255">
        <v>21815</v>
      </c>
      <c r="C20" s="258">
        <f>B20/12</f>
        <v>1817.9166666666667</v>
      </c>
      <c r="D20" s="261">
        <v>1817.9166666666667</v>
      </c>
      <c r="E20" s="261">
        <v>1817.9166666666667</v>
      </c>
      <c r="F20" s="261">
        <v>1817.9166666666667</v>
      </c>
      <c r="G20" s="261">
        <v>1817.9166666666667</v>
      </c>
      <c r="H20" s="261">
        <v>1817.9166666666667</v>
      </c>
      <c r="I20" s="261">
        <v>1817.9166666666667</v>
      </c>
      <c r="J20" s="261">
        <v>1817.9166666666667</v>
      </c>
      <c r="K20" s="261">
        <v>1817.9166666666667</v>
      </c>
      <c r="L20" s="261">
        <v>1817.9166666666667</v>
      </c>
      <c r="M20" s="261">
        <v>1817.9166666666667</v>
      </c>
      <c r="N20" s="262">
        <v>1817.9166666666667</v>
      </c>
      <c r="O20" s="275">
        <f t="shared" si="0"/>
        <v>21815</v>
      </c>
      <c r="P20" s="166">
        <f t="shared" si="1"/>
        <v>0</v>
      </c>
    </row>
    <row r="21" spans="1:16" ht="35.25" customHeight="1" thickBot="1">
      <c r="A21" s="219" t="s">
        <v>52</v>
      </c>
      <c r="B21" s="256">
        <f>SUM(B9:B20)</f>
        <v>652948</v>
      </c>
      <c r="C21" s="259">
        <f>SUM(C9:C20)</f>
        <v>57637.33333333333</v>
      </c>
      <c r="D21" s="259">
        <f aca="true" t="shared" si="2" ref="D21:N21">SUM(D9:D20)</f>
        <v>57637.33333333333</v>
      </c>
      <c r="E21" s="259">
        <f t="shared" si="2"/>
        <v>57637.33333333333</v>
      </c>
      <c r="F21" s="259">
        <f t="shared" si="2"/>
        <v>53337.33333333333</v>
      </c>
      <c r="G21" s="259">
        <f t="shared" si="2"/>
        <v>53337.33333333333</v>
      </c>
      <c r="H21" s="259">
        <f t="shared" si="2"/>
        <v>53337.33333333333</v>
      </c>
      <c r="I21" s="259">
        <f t="shared" si="2"/>
        <v>53337.33333333333</v>
      </c>
      <c r="J21" s="259">
        <f t="shared" si="2"/>
        <v>53337.33333333333</v>
      </c>
      <c r="K21" s="259">
        <f t="shared" si="2"/>
        <v>53337.33333333333</v>
      </c>
      <c r="L21" s="259">
        <f t="shared" si="2"/>
        <v>53337.33333333333</v>
      </c>
      <c r="M21" s="259">
        <f t="shared" si="2"/>
        <v>53337.33333333333</v>
      </c>
      <c r="N21" s="259">
        <f t="shared" si="2"/>
        <v>53337.33333333333</v>
      </c>
      <c r="O21" s="275">
        <f>SUM(C21:N21)</f>
        <v>652948</v>
      </c>
      <c r="P21" s="166">
        <f t="shared" si="1"/>
        <v>0</v>
      </c>
    </row>
    <row r="22" spans="1:16" ht="30.75" customHeight="1" thickBot="1">
      <c r="A22" s="248"/>
      <c r="B22" s="550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50"/>
      <c r="O22" s="166"/>
      <c r="P22" s="166">
        <f t="shared" si="1"/>
        <v>0</v>
      </c>
    </row>
    <row r="23" spans="1:16" ht="21" customHeight="1">
      <c r="A23" s="231" t="s">
        <v>153</v>
      </c>
      <c r="B23" s="254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P23" s="166">
        <f t="shared" si="1"/>
        <v>0</v>
      </c>
    </row>
    <row r="24" spans="1:16" ht="19.5" customHeight="1">
      <c r="A24" s="236" t="s">
        <v>225</v>
      </c>
      <c r="B24" s="254">
        <v>12597</v>
      </c>
      <c r="C24" s="264">
        <f>B24/12</f>
        <v>1049.75</v>
      </c>
      <c r="D24" s="264">
        <v>1049.75</v>
      </c>
      <c r="E24" s="264">
        <v>1049.75</v>
      </c>
      <c r="F24" s="264">
        <v>1049.75</v>
      </c>
      <c r="G24" s="264">
        <v>1049.75</v>
      </c>
      <c r="H24" s="264">
        <v>1049.75</v>
      </c>
      <c r="I24" s="264">
        <v>1049.75</v>
      </c>
      <c r="J24" s="264">
        <v>1049.75</v>
      </c>
      <c r="K24" s="264">
        <v>1049.75</v>
      </c>
      <c r="L24" s="264">
        <v>1049.75</v>
      </c>
      <c r="M24" s="264">
        <v>1049.75</v>
      </c>
      <c r="N24" s="264">
        <v>1049.75</v>
      </c>
      <c r="O24" s="166">
        <f aca="true" t="shared" si="3" ref="O24:O29">SUM(C24:N24)</f>
        <v>12597</v>
      </c>
      <c r="P24" s="166">
        <f t="shared" si="1"/>
        <v>0</v>
      </c>
    </row>
    <row r="25" spans="1:16" ht="20.25" customHeight="1">
      <c r="A25" s="236" t="s">
        <v>223</v>
      </c>
      <c r="B25" s="254">
        <v>39500</v>
      </c>
      <c r="C25" s="264">
        <f>B25/12</f>
        <v>3291.6666666666665</v>
      </c>
      <c r="D25" s="264">
        <v>3291.6666666666665</v>
      </c>
      <c r="E25" s="264">
        <v>3291.6666666666665</v>
      </c>
      <c r="F25" s="264">
        <v>3291.6666666666665</v>
      </c>
      <c r="G25" s="264">
        <v>3291.6666666666665</v>
      </c>
      <c r="H25" s="264">
        <v>3291.6666666666665</v>
      </c>
      <c r="I25" s="264">
        <v>3291.6666666666665</v>
      </c>
      <c r="J25" s="264">
        <v>3291.6666666666665</v>
      </c>
      <c r="K25" s="264">
        <v>3291.6666666666665</v>
      </c>
      <c r="L25" s="264">
        <v>3291.6666666666665</v>
      </c>
      <c r="M25" s="264">
        <v>3291.6666666666665</v>
      </c>
      <c r="N25" s="264">
        <v>3291.6666666666665</v>
      </c>
      <c r="O25" s="166">
        <f t="shared" si="3"/>
        <v>39500</v>
      </c>
      <c r="P25" s="166">
        <f t="shared" si="1"/>
        <v>0</v>
      </c>
    </row>
    <row r="26" spans="1:16" ht="21" customHeight="1">
      <c r="A26" s="246" t="s">
        <v>224</v>
      </c>
      <c r="B26" s="254">
        <v>335368</v>
      </c>
      <c r="C26" s="264">
        <f>B26/12</f>
        <v>27947.333333333332</v>
      </c>
      <c r="D26" s="264">
        <v>27947.333333333332</v>
      </c>
      <c r="E26" s="264">
        <v>27947.333333333332</v>
      </c>
      <c r="F26" s="264">
        <v>27947.333333333332</v>
      </c>
      <c r="G26" s="264">
        <v>27947.333333333332</v>
      </c>
      <c r="H26" s="264">
        <v>27947.333333333332</v>
      </c>
      <c r="I26" s="264">
        <v>27947.333333333332</v>
      </c>
      <c r="J26" s="264">
        <v>27947.333333333332</v>
      </c>
      <c r="K26" s="264">
        <v>27947.333333333332</v>
      </c>
      <c r="L26" s="264">
        <v>27947.333333333332</v>
      </c>
      <c r="M26" s="264">
        <v>27947.333333333332</v>
      </c>
      <c r="N26" s="265">
        <v>27947.333333333332</v>
      </c>
      <c r="O26" s="166">
        <f t="shared" si="3"/>
        <v>335368</v>
      </c>
      <c r="P26" s="166">
        <f t="shared" si="1"/>
        <v>0</v>
      </c>
    </row>
    <row r="27" spans="1:16" ht="29.25" customHeight="1">
      <c r="A27" s="246" t="s">
        <v>192</v>
      </c>
      <c r="B27" s="254">
        <v>186862</v>
      </c>
      <c r="C27" s="264">
        <f>B27/12</f>
        <v>15571.833333333334</v>
      </c>
      <c r="D27" s="264">
        <v>15571.833333333334</v>
      </c>
      <c r="E27" s="264">
        <v>15571.833333333334</v>
      </c>
      <c r="F27" s="264">
        <v>15571.833333333334</v>
      </c>
      <c r="G27" s="264">
        <v>15571.833333333334</v>
      </c>
      <c r="H27" s="264">
        <v>15571.833333333334</v>
      </c>
      <c r="I27" s="264">
        <v>15571.833333333334</v>
      </c>
      <c r="J27" s="264">
        <v>15571.833333333334</v>
      </c>
      <c r="K27" s="264">
        <v>15571.833333333334</v>
      </c>
      <c r="L27" s="264">
        <v>15571.833333333334</v>
      </c>
      <c r="M27" s="264">
        <v>15571.833333333334</v>
      </c>
      <c r="N27" s="264">
        <v>15571.833333333334</v>
      </c>
      <c r="O27" s="166">
        <f t="shared" si="3"/>
        <v>186862.00000000003</v>
      </c>
      <c r="P27" s="166">
        <f t="shared" si="1"/>
        <v>0</v>
      </c>
    </row>
    <row r="28" spans="1:16" ht="55.5" customHeight="1" thickBot="1">
      <c r="A28" s="247" t="s">
        <v>9</v>
      </c>
      <c r="B28" s="255">
        <v>78621</v>
      </c>
      <c r="C28" s="266">
        <f>B28/12</f>
        <v>6551.75</v>
      </c>
      <c r="D28" s="266">
        <v>6551.75</v>
      </c>
      <c r="E28" s="266">
        <v>6551.75</v>
      </c>
      <c r="F28" s="266">
        <v>6551.75</v>
      </c>
      <c r="G28" s="266">
        <v>6551.75</v>
      </c>
      <c r="H28" s="266">
        <v>6551.75</v>
      </c>
      <c r="I28" s="266">
        <v>6551.75</v>
      </c>
      <c r="J28" s="266">
        <v>6551.75</v>
      </c>
      <c r="K28" s="266">
        <v>6551.75</v>
      </c>
      <c r="L28" s="266">
        <v>6551.75</v>
      </c>
      <c r="M28" s="266">
        <v>6551.75</v>
      </c>
      <c r="N28" s="267">
        <v>6551.75</v>
      </c>
      <c r="O28" s="166">
        <f t="shared" si="3"/>
        <v>78621</v>
      </c>
      <c r="P28" s="166">
        <f t="shared" si="1"/>
        <v>0</v>
      </c>
    </row>
    <row r="29" spans="1:16" ht="33.75" customHeight="1" thickBot="1">
      <c r="A29" s="238" t="s">
        <v>10</v>
      </c>
      <c r="B29" s="257">
        <f>SUM(B28,B27,B26,B25,B24)</f>
        <v>652948</v>
      </c>
      <c r="C29" s="268">
        <f aca="true" t="shared" si="4" ref="C29:N29">SUM(C24:C28)</f>
        <v>54412.333333333336</v>
      </c>
      <c r="D29" s="268">
        <f t="shared" si="4"/>
        <v>54412.333333333336</v>
      </c>
      <c r="E29" s="268">
        <f t="shared" si="4"/>
        <v>54412.333333333336</v>
      </c>
      <c r="F29" s="268">
        <f t="shared" si="4"/>
        <v>54412.333333333336</v>
      </c>
      <c r="G29" s="268">
        <f t="shared" si="4"/>
        <v>54412.333333333336</v>
      </c>
      <c r="H29" s="268">
        <f t="shared" si="4"/>
        <v>54412.333333333336</v>
      </c>
      <c r="I29" s="268">
        <f t="shared" si="4"/>
        <v>54412.333333333336</v>
      </c>
      <c r="J29" s="268">
        <f t="shared" si="4"/>
        <v>54412.333333333336</v>
      </c>
      <c r="K29" s="268">
        <f t="shared" si="4"/>
        <v>54412.333333333336</v>
      </c>
      <c r="L29" s="268">
        <f t="shared" si="4"/>
        <v>54412.333333333336</v>
      </c>
      <c r="M29" s="268">
        <f t="shared" si="4"/>
        <v>54412.333333333336</v>
      </c>
      <c r="N29" s="268">
        <f t="shared" si="4"/>
        <v>54412.333333333336</v>
      </c>
      <c r="O29" s="166">
        <f t="shared" si="3"/>
        <v>652948</v>
      </c>
      <c r="P29" s="166">
        <f t="shared" si="1"/>
        <v>0</v>
      </c>
    </row>
    <row r="30" ht="24" customHeight="1">
      <c r="C30" s="166"/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landscape" paperSize="9" scale="75" r:id="rId1"/>
  <colBreaks count="1" manualBreakCount="1">
    <brk id="1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31.00390625" style="0" customWidth="1"/>
    <col min="2" max="2" width="24.75390625" style="0" customWidth="1"/>
    <col min="3" max="3" width="18.375" style="0" customWidth="1"/>
    <col min="4" max="4" width="18.25390625" style="0" customWidth="1"/>
    <col min="5" max="5" width="15.375" style="0" customWidth="1"/>
  </cols>
  <sheetData>
    <row r="1" ht="15.75">
      <c r="A1" s="21" t="s">
        <v>270</v>
      </c>
    </row>
    <row r="3" spans="1:5" ht="22.5" customHeight="1">
      <c r="A3" s="655" t="s">
        <v>454</v>
      </c>
      <c r="B3" s="655"/>
      <c r="C3" s="655"/>
      <c r="D3" s="655"/>
      <c r="E3" s="655"/>
    </row>
    <row r="6" ht="13.5" thickBot="1"/>
    <row r="7" spans="1:5" ht="16.5" thickBot="1">
      <c r="A7" s="202" t="s">
        <v>55</v>
      </c>
      <c r="B7" s="139" t="s">
        <v>395</v>
      </c>
      <c r="C7" s="319" t="s">
        <v>269</v>
      </c>
      <c r="D7" s="320">
        <v>2015</v>
      </c>
      <c r="E7" s="321">
        <v>2016</v>
      </c>
    </row>
    <row r="8" spans="1:5" ht="30.75" customHeight="1">
      <c r="A8" s="162" t="s">
        <v>228</v>
      </c>
      <c r="B8" s="322"/>
      <c r="C8" s="323"/>
      <c r="D8" s="324"/>
      <c r="E8" s="325"/>
    </row>
    <row r="9" spans="1:5" ht="47.25">
      <c r="A9" s="159" t="s">
        <v>261</v>
      </c>
      <c r="B9" s="551">
        <v>10646</v>
      </c>
      <c r="C9" s="326">
        <f aca="true" t="shared" si="0" ref="C9:E12">SUM(B9*2%+B9)</f>
        <v>10858.92</v>
      </c>
      <c r="D9" s="326">
        <f t="shared" si="0"/>
        <v>11076.0984</v>
      </c>
      <c r="E9" s="326">
        <f t="shared" si="0"/>
        <v>11297.620368</v>
      </c>
    </row>
    <row r="10" spans="1:5" ht="23.25" customHeight="1">
      <c r="A10" s="159" t="s">
        <v>226</v>
      </c>
      <c r="B10" s="322">
        <v>560</v>
      </c>
      <c r="C10" s="326">
        <f t="shared" si="0"/>
        <v>571.2</v>
      </c>
      <c r="D10" s="326">
        <f t="shared" si="0"/>
        <v>582.624</v>
      </c>
      <c r="E10" s="326">
        <f t="shared" si="0"/>
        <v>594.27648</v>
      </c>
    </row>
    <row r="11" spans="1:5" ht="15" customHeight="1">
      <c r="A11" s="159" t="s">
        <v>229</v>
      </c>
      <c r="B11" s="322">
        <v>240</v>
      </c>
      <c r="C11" s="326">
        <f t="shared" si="0"/>
        <v>244.8</v>
      </c>
      <c r="D11" s="326">
        <f t="shared" si="0"/>
        <v>249.696</v>
      </c>
      <c r="E11" s="326">
        <f t="shared" si="0"/>
        <v>254.68992</v>
      </c>
    </row>
    <row r="12" spans="1:5" ht="16.5" thickBot="1">
      <c r="A12" s="160" t="s">
        <v>142</v>
      </c>
      <c r="B12" s="322"/>
      <c r="C12" s="326">
        <f t="shared" si="0"/>
        <v>0</v>
      </c>
      <c r="D12" s="326">
        <f t="shared" si="0"/>
        <v>0</v>
      </c>
      <c r="E12" s="326">
        <f t="shared" si="0"/>
        <v>0</v>
      </c>
    </row>
    <row r="13" spans="1:5" ht="32.25" thickBot="1">
      <c r="A13" s="161" t="s">
        <v>161</v>
      </c>
      <c r="B13" s="327">
        <f>SUM(B8:B12)</f>
        <v>11446</v>
      </c>
      <c r="C13" s="327">
        <f>SUM(C8:C12)</f>
        <v>11674.92</v>
      </c>
      <c r="D13" s="327">
        <v>11909</v>
      </c>
      <c r="E13" s="327">
        <f>SUM(E8:E12)</f>
        <v>12146.586768000001</v>
      </c>
    </row>
    <row r="14" spans="1:5" ht="15.75">
      <c r="A14" s="162" t="s">
        <v>1</v>
      </c>
      <c r="B14" s="322">
        <v>151</v>
      </c>
      <c r="C14" s="326">
        <f aca="true" t="shared" si="1" ref="C14:E16">SUM(B14*2%+B14)</f>
        <v>154.02</v>
      </c>
      <c r="D14" s="326">
        <f t="shared" si="1"/>
        <v>157.1004</v>
      </c>
      <c r="E14" s="326">
        <f t="shared" si="1"/>
        <v>160.242408</v>
      </c>
    </row>
    <row r="15" spans="1:5" ht="15.75">
      <c r="A15" s="160" t="s">
        <v>155</v>
      </c>
      <c r="B15" s="322">
        <v>0</v>
      </c>
      <c r="C15" s="326">
        <f t="shared" si="1"/>
        <v>0</v>
      </c>
      <c r="D15" s="326">
        <f t="shared" si="1"/>
        <v>0</v>
      </c>
      <c r="E15" s="326">
        <f t="shared" si="1"/>
        <v>0</v>
      </c>
    </row>
    <row r="16" spans="1:5" ht="16.5" thickBot="1">
      <c r="A16" s="160" t="s">
        <v>2</v>
      </c>
      <c r="B16" s="322">
        <v>1000</v>
      </c>
      <c r="C16" s="326">
        <f t="shared" si="1"/>
        <v>1020</v>
      </c>
      <c r="D16" s="326">
        <f t="shared" si="1"/>
        <v>1040.4</v>
      </c>
      <c r="E16" s="326">
        <f t="shared" si="1"/>
        <v>1061.208</v>
      </c>
    </row>
    <row r="17" spans="1:5" ht="32.25" thickBot="1">
      <c r="A17" s="281" t="s">
        <v>160</v>
      </c>
      <c r="B17" s="288">
        <f>SUM(B13:B16)</f>
        <v>12597</v>
      </c>
      <c r="C17" s="288">
        <f>SUM(C13:C16)</f>
        <v>12848.94</v>
      </c>
      <c r="D17" s="288">
        <v>13106</v>
      </c>
      <c r="E17" s="288">
        <f>SUM(E13:E16)</f>
        <v>13368.037176000002</v>
      </c>
    </row>
    <row r="18" spans="1:5" ht="15.75">
      <c r="A18" s="162" t="s">
        <v>3</v>
      </c>
      <c r="B18" s="322">
        <v>0</v>
      </c>
      <c r="C18" s="326">
        <f aca="true" t="shared" si="2" ref="C18:E22">SUM(B18*2%+B18)</f>
        <v>0</v>
      </c>
      <c r="D18" s="326">
        <f t="shared" si="2"/>
        <v>0</v>
      </c>
      <c r="E18" s="326">
        <f t="shared" si="2"/>
        <v>0</v>
      </c>
    </row>
    <row r="19" spans="1:5" ht="15.75">
      <c r="A19" s="159" t="s">
        <v>133</v>
      </c>
      <c r="B19" s="328">
        <v>28000</v>
      </c>
      <c r="C19" s="326">
        <f t="shared" si="2"/>
        <v>28560</v>
      </c>
      <c r="D19" s="326">
        <f t="shared" si="2"/>
        <v>29131.2</v>
      </c>
      <c r="E19" s="326">
        <f t="shared" si="2"/>
        <v>29713.824</v>
      </c>
    </row>
    <row r="20" spans="1:5" ht="19.5" customHeight="1">
      <c r="A20" s="159" t="s">
        <v>68</v>
      </c>
      <c r="B20" s="328">
        <v>3000</v>
      </c>
      <c r="C20" s="326">
        <f t="shared" si="2"/>
        <v>3060</v>
      </c>
      <c r="D20" s="326">
        <f t="shared" si="2"/>
        <v>3121.2</v>
      </c>
      <c r="E20" s="326">
        <f t="shared" si="2"/>
        <v>3183.624</v>
      </c>
    </row>
    <row r="21" spans="1:5" ht="31.5">
      <c r="A21" s="159" t="s">
        <v>143</v>
      </c>
      <c r="B21" s="328">
        <v>8500</v>
      </c>
      <c r="C21" s="326">
        <f t="shared" si="2"/>
        <v>8670</v>
      </c>
      <c r="D21" s="326">
        <f t="shared" si="2"/>
        <v>8843.4</v>
      </c>
      <c r="E21" s="326">
        <f t="shared" si="2"/>
        <v>9020.268</v>
      </c>
    </row>
    <row r="22" spans="1:5" ht="32.25" thickBot="1">
      <c r="A22" s="160" t="s">
        <v>134</v>
      </c>
      <c r="B22" s="328">
        <v>0</v>
      </c>
      <c r="C22" s="326">
        <f t="shared" si="2"/>
        <v>0</v>
      </c>
      <c r="D22" s="326">
        <f t="shared" si="2"/>
        <v>0</v>
      </c>
      <c r="E22" s="326">
        <f t="shared" si="2"/>
        <v>0</v>
      </c>
    </row>
    <row r="23" spans="1:5" ht="32.25" thickBot="1">
      <c r="A23" s="281" t="s">
        <v>4</v>
      </c>
      <c r="B23" s="282">
        <f>SUM(B18:B22)</f>
        <v>39500</v>
      </c>
      <c r="C23" s="282">
        <f>SUM(C18:C22)</f>
        <v>40290</v>
      </c>
      <c r="D23" s="282">
        <v>41095</v>
      </c>
      <c r="E23" s="282">
        <f>SUM(E18:E22)</f>
        <v>41917.716</v>
      </c>
    </row>
    <row r="24" spans="1:5" ht="31.5">
      <c r="A24" s="162" t="s">
        <v>262</v>
      </c>
      <c r="B24" s="326">
        <v>20000</v>
      </c>
      <c r="C24" s="326">
        <f aca="true" t="shared" si="3" ref="C24:E26">SUM(B24*2%+B24)</f>
        <v>20400</v>
      </c>
      <c r="D24" s="326">
        <f t="shared" si="3"/>
        <v>20808</v>
      </c>
      <c r="E24" s="326">
        <f t="shared" si="3"/>
        <v>21224.16</v>
      </c>
    </row>
    <row r="25" spans="1:5" ht="15.75">
      <c r="A25" s="159" t="s">
        <v>135</v>
      </c>
      <c r="B25" s="329">
        <v>208</v>
      </c>
      <c r="C25" s="326">
        <f t="shared" si="3"/>
        <v>212.16</v>
      </c>
      <c r="D25" s="326">
        <f t="shared" si="3"/>
        <v>216.4032</v>
      </c>
      <c r="E25" s="326">
        <f t="shared" si="3"/>
        <v>220.731264</v>
      </c>
    </row>
    <row r="26" spans="1:5" ht="16.5" thickBot="1">
      <c r="A26" s="160"/>
      <c r="B26" s="330">
        <v>0</v>
      </c>
      <c r="C26" s="326">
        <f t="shared" si="3"/>
        <v>0</v>
      </c>
      <c r="D26" s="326">
        <f t="shared" si="3"/>
        <v>0</v>
      </c>
      <c r="E26" s="326">
        <f t="shared" si="3"/>
        <v>0</v>
      </c>
    </row>
    <row r="27" spans="1:7" ht="32.25" thickBot="1">
      <c r="A27" s="286" t="s">
        <v>5</v>
      </c>
      <c r="B27" s="282">
        <f>SUM(B24:B26)</f>
        <v>20208</v>
      </c>
      <c r="C27" s="282">
        <f>SUM(C24:C26)</f>
        <v>20612.16</v>
      </c>
      <c r="D27" s="282">
        <f>SUM(D24:D26)</f>
        <v>21024.4032</v>
      </c>
      <c r="E27" s="282">
        <f>SUM(E24:E26)</f>
        <v>21444.891263999998</v>
      </c>
      <c r="G27" s="21"/>
    </row>
    <row r="28" spans="1:5" ht="24.75" customHeight="1" thickBot="1">
      <c r="A28" s="426" t="s">
        <v>314</v>
      </c>
      <c r="B28" s="427">
        <f>B27+B23+B17</f>
        <v>72305</v>
      </c>
      <c r="C28" s="427">
        <f>C27+C23+C17</f>
        <v>73751.1</v>
      </c>
      <c r="D28" s="427">
        <v>66902</v>
      </c>
      <c r="E28" s="427">
        <f>E27+E23+E17</f>
        <v>76730.64444</v>
      </c>
    </row>
  </sheetData>
  <sheetProtection/>
  <mergeCells count="1">
    <mergeCell ref="A3:E3"/>
  </mergeCells>
  <printOptions/>
  <pageMargins left="0.75" right="0.27" top="1" bottom="1" header="0.5" footer="0.5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0.875" style="0" customWidth="1"/>
    <col min="2" max="2" width="21.875" style="0" bestFit="1" customWidth="1"/>
    <col min="3" max="3" width="42.125" style="0" customWidth="1"/>
    <col min="4" max="4" width="17.25390625" style="0" customWidth="1"/>
  </cols>
  <sheetData>
    <row r="1" spans="1:2" ht="15" customHeight="1">
      <c r="A1" s="13" t="s">
        <v>346</v>
      </c>
      <c r="B1" s="13"/>
    </row>
    <row r="2" spans="1:3" ht="18.75" customHeight="1">
      <c r="A2" s="624" t="s">
        <v>455</v>
      </c>
      <c r="B2" s="624"/>
      <c r="C2" s="624"/>
    </row>
    <row r="3" spans="1:2" ht="19.5">
      <c r="A3" s="10"/>
      <c r="B3" s="487"/>
    </row>
    <row r="4" spans="1:10" ht="15">
      <c r="A4" s="672" t="s">
        <v>396</v>
      </c>
      <c r="B4" s="672"/>
      <c r="C4" s="672"/>
      <c r="D4" s="672"/>
      <c r="E4" s="672"/>
      <c r="F4" s="672"/>
      <c r="G4" s="672"/>
      <c r="H4" s="672"/>
      <c r="I4" s="672"/>
      <c r="J4" s="672"/>
    </row>
    <row r="5" spans="1:10" ht="12.75">
      <c r="A5" s="510"/>
      <c r="B5" s="510"/>
      <c r="C5" s="510"/>
      <c r="D5" s="510"/>
      <c r="E5" s="510"/>
      <c r="F5" s="510"/>
      <c r="G5" s="510"/>
      <c r="H5" s="510"/>
      <c r="I5" s="510"/>
      <c r="J5" s="511" t="s">
        <v>322</v>
      </c>
    </row>
    <row r="6" spans="1:10" ht="12.75" customHeight="1">
      <c r="A6" s="673" t="s">
        <v>323</v>
      </c>
      <c r="B6" s="673" t="s">
        <v>324</v>
      </c>
      <c r="C6" s="674" t="s">
        <v>325</v>
      </c>
      <c r="D6" s="673" t="s">
        <v>326</v>
      </c>
      <c r="E6" s="673"/>
      <c r="F6" s="673"/>
      <c r="G6" s="674" t="s">
        <v>327</v>
      </c>
      <c r="H6" s="673" t="s">
        <v>328</v>
      </c>
      <c r="I6" s="673"/>
      <c r="J6" s="673"/>
    </row>
    <row r="7" spans="1:10" ht="12.75">
      <c r="A7" s="673"/>
      <c r="B7" s="673"/>
      <c r="C7" s="674"/>
      <c r="D7" s="512" t="s">
        <v>112</v>
      </c>
      <c r="E7" s="512" t="s">
        <v>113</v>
      </c>
      <c r="F7" s="512" t="s">
        <v>329</v>
      </c>
      <c r="G7" s="673"/>
      <c r="H7" s="512" t="s">
        <v>330</v>
      </c>
      <c r="I7" s="512" t="s">
        <v>331</v>
      </c>
      <c r="J7" s="512" t="s">
        <v>329</v>
      </c>
    </row>
    <row r="8" spans="1:10" ht="12.75">
      <c r="A8" s="668" t="s">
        <v>332</v>
      </c>
      <c r="B8" s="513" t="s">
        <v>333</v>
      </c>
      <c r="C8" s="513">
        <v>41989</v>
      </c>
      <c r="D8" s="514">
        <v>54412</v>
      </c>
      <c r="E8" s="513">
        <v>57637</v>
      </c>
      <c r="F8" s="514">
        <f>C8+D8-E8</f>
        <v>38764</v>
      </c>
      <c r="G8" s="514">
        <f>F8</f>
        <v>38764</v>
      </c>
      <c r="H8" s="514">
        <f>G8</f>
        <v>38764</v>
      </c>
      <c r="I8" s="513"/>
      <c r="J8" s="514">
        <f>H8-I8</f>
        <v>38764</v>
      </c>
    </row>
    <row r="9" spans="1:10" ht="12.75">
      <c r="A9" s="669"/>
      <c r="B9" s="515" t="s">
        <v>334</v>
      </c>
      <c r="C9" s="515"/>
      <c r="D9" s="516">
        <f>D8</f>
        <v>54412</v>
      </c>
      <c r="E9" s="515">
        <f>E8</f>
        <v>57637</v>
      </c>
      <c r="F9" s="516"/>
      <c r="G9" s="515"/>
      <c r="H9" s="515"/>
      <c r="I9" s="515"/>
      <c r="J9" s="516"/>
    </row>
    <row r="10" spans="1:10" ht="12.75">
      <c r="A10" s="670" t="s">
        <v>335</v>
      </c>
      <c r="B10" s="513" t="s">
        <v>333</v>
      </c>
      <c r="C10" s="514">
        <f>G8</f>
        <v>38764</v>
      </c>
      <c r="D10" s="514">
        <v>54412</v>
      </c>
      <c r="E10" s="513">
        <v>57637</v>
      </c>
      <c r="F10" s="514">
        <f>C10+D10-E10</f>
        <v>35539</v>
      </c>
      <c r="G10" s="514">
        <f>F10</f>
        <v>35539</v>
      </c>
      <c r="H10" s="513">
        <f>G10</f>
        <v>35539</v>
      </c>
      <c r="I10" s="514">
        <f>C10</f>
        <v>38764</v>
      </c>
      <c r="J10" s="514">
        <f>H10-I10</f>
        <v>-3225</v>
      </c>
    </row>
    <row r="11" spans="1:10" ht="12.75">
      <c r="A11" s="671"/>
      <c r="B11" s="515" t="s">
        <v>334</v>
      </c>
      <c r="C11" s="515"/>
      <c r="D11" s="516">
        <f>D10+D9</f>
        <v>108824</v>
      </c>
      <c r="E11" s="516">
        <f>E10+E9</f>
        <v>115274</v>
      </c>
      <c r="F11" s="516"/>
      <c r="G11" s="515"/>
      <c r="H11" s="515"/>
      <c r="I11" s="515"/>
      <c r="J11" s="516"/>
    </row>
    <row r="12" spans="1:10" ht="12.75">
      <c r="A12" s="664" t="s">
        <v>336</v>
      </c>
      <c r="B12" s="513" t="s">
        <v>333</v>
      </c>
      <c r="C12" s="514">
        <f>G10</f>
        <v>35539</v>
      </c>
      <c r="D12" s="514">
        <v>54412</v>
      </c>
      <c r="E12" s="514">
        <v>57637</v>
      </c>
      <c r="F12" s="514">
        <f>C12+D12-E12</f>
        <v>32314</v>
      </c>
      <c r="G12" s="514">
        <f>F12</f>
        <v>32314</v>
      </c>
      <c r="H12" s="513">
        <f>G12</f>
        <v>32314</v>
      </c>
      <c r="I12" s="513">
        <f>C12</f>
        <v>35539</v>
      </c>
      <c r="J12" s="514">
        <f>H12-I12</f>
        <v>-3225</v>
      </c>
    </row>
    <row r="13" spans="1:10" ht="12.75">
      <c r="A13" s="665"/>
      <c r="B13" s="515" t="s">
        <v>334</v>
      </c>
      <c r="C13" s="516"/>
      <c r="D13" s="516">
        <f>D11+D12</f>
        <v>163236</v>
      </c>
      <c r="E13" s="516">
        <f>E11+E12</f>
        <v>172911</v>
      </c>
      <c r="F13" s="516"/>
      <c r="G13" s="515"/>
      <c r="H13" s="515"/>
      <c r="I13" s="515"/>
      <c r="J13" s="516"/>
    </row>
    <row r="14" spans="1:10" ht="12.75">
      <c r="A14" s="664" t="s">
        <v>337</v>
      </c>
      <c r="B14" s="513" t="s">
        <v>333</v>
      </c>
      <c r="C14" s="514">
        <f>G12</f>
        <v>32314</v>
      </c>
      <c r="D14" s="514">
        <v>54412</v>
      </c>
      <c r="E14" s="514">
        <v>53337</v>
      </c>
      <c r="F14" s="514">
        <f>C14+D14-E14</f>
        <v>33389</v>
      </c>
      <c r="G14" s="514">
        <f>F14</f>
        <v>33389</v>
      </c>
      <c r="H14" s="513">
        <f>G14</f>
        <v>33389</v>
      </c>
      <c r="I14" s="513">
        <f>C14</f>
        <v>32314</v>
      </c>
      <c r="J14" s="514">
        <f>H14-I14</f>
        <v>1075</v>
      </c>
    </row>
    <row r="15" spans="1:10" ht="12.75">
      <c r="A15" s="665"/>
      <c r="B15" s="515" t="s">
        <v>334</v>
      </c>
      <c r="C15" s="516"/>
      <c r="D15" s="516">
        <f>D13+D14</f>
        <v>217648</v>
      </c>
      <c r="E15" s="516">
        <f>E13+E14</f>
        <v>226248</v>
      </c>
      <c r="F15" s="516"/>
      <c r="G15" s="515"/>
      <c r="H15" s="515"/>
      <c r="I15" s="515"/>
      <c r="J15" s="516"/>
    </row>
    <row r="16" spans="1:10" ht="12.75">
      <c r="A16" s="664" t="s">
        <v>338</v>
      </c>
      <c r="B16" s="513" t="s">
        <v>333</v>
      </c>
      <c r="C16" s="514">
        <f>G14</f>
        <v>33389</v>
      </c>
      <c r="D16" s="514">
        <v>54412</v>
      </c>
      <c r="E16" s="514">
        <v>53337</v>
      </c>
      <c r="F16" s="514">
        <f>C16+D16-E16</f>
        <v>34464</v>
      </c>
      <c r="G16" s="513">
        <f>F16</f>
        <v>34464</v>
      </c>
      <c r="H16" s="513">
        <f>G16</f>
        <v>34464</v>
      </c>
      <c r="I16" s="513">
        <f>C16</f>
        <v>33389</v>
      </c>
      <c r="J16" s="514">
        <f>H16-I16</f>
        <v>1075</v>
      </c>
    </row>
    <row r="17" spans="1:10" ht="12.75">
      <c r="A17" s="665"/>
      <c r="B17" s="515" t="s">
        <v>334</v>
      </c>
      <c r="C17" s="516"/>
      <c r="D17" s="516">
        <f>D15+D16</f>
        <v>272060</v>
      </c>
      <c r="E17" s="516">
        <f>E15+E16</f>
        <v>279585</v>
      </c>
      <c r="F17" s="516"/>
      <c r="G17" s="515"/>
      <c r="H17" s="515"/>
      <c r="I17" s="515"/>
      <c r="J17" s="516"/>
    </row>
    <row r="18" spans="1:10" ht="12.75">
      <c r="A18" s="664" t="s">
        <v>339</v>
      </c>
      <c r="B18" s="513" t="s">
        <v>333</v>
      </c>
      <c r="C18" s="514">
        <f>G16</f>
        <v>34464</v>
      </c>
      <c r="D18" s="514">
        <v>54412</v>
      </c>
      <c r="E18" s="514">
        <v>53337</v>
      </c>
      <c r="F18" s="514">
        <f>C18+D18-E18</f>
        <v>35539</v>
      </c>
      <c r="G18" s="513">
        <f>F18</f>
        <v>35539</v>
      </c>
      <c r="H18" s="513">
        <f>G18</f>
        <v>35539</v>
      </c>
      <c r="I18" s="513">
        <f>C18</f>
        <v>34464</v>
      </c>
      <c r="J18" s="514">
        <f>H18-I18</f>
        <v>1075</v>
      </c>
    </row>
    <row r="19" spans="1:10" ht="12.75">
      <c r="A19" s="665"/>
      <c r="B19" s="515" t="s">
        <v>334</v>
      </c>
      <c r="C19" s="516"/>
      <c r="D19" s="516">
        <f>D17+D18</f>
        <v>326472</v>
      </c>
      <c r="E19" s="516">
        <f>E17+E18</f>
        <v>332922</v>
      </c>
      <c r="F19" s="516"/>
      <c r="G19" s="515"/>
      <c r="H19" s="515"/>
      <c r="I19" s="515"/>
      <c r="J19" s="516"/>
    </row>
    <row r="20" spans="1:10" ht="12.75">
      <c r="A20" s="664" t="s">
        <v>340</v>
      </c>
      <c r="B20" s="513" t="s">
        <v>333</v>
      </c>
      <c r="C20" s="514">
        <f>G18</f>
        <v>35539</v>
      </c>
      <c r="D20" s="514">
        <v>54412</v>
      </c>
      <c r="E20" s="514">
        <v>53337</v>
      </c>
      <c r="F20" s="514">
        <f>C20+D20-E20</f>
        <v>36614</v>
      </c>
      <c r="G20" s="513">
        <f>F20</f>
        <v>36614</v>
      </c>
      <c r="H20" s="513">
        <f>G20</f>
        <v>36614</v>
      </c>
      <c r="I20" s="513">
        <f>C20</f>
        <v>35539</v>
      </c>
      <c r="J20" s="514">
        <f>H20-I20</f>
        <v>1075</v>
      </c>
    </row>
    <row r="21" spans="1:10" ht="12.75">
      <c r="A21" s="665"/>
      <c r="B21" s="515" t="s">
        <v>334</v>
      </c>
      <c r="C21" s="516"/>
      <c r="D21" s="516">
        <f>D19+D20</f>
        <v>380884</v>
      </c>
      <c r="E21" s="516">
        <f>E19+E20</f>
        <v>386259</v>
      </c>
      <c r="F21" s="516"/>
      <c r="G21" s="515"/>
      <c r="H21" s="515"/>
      <c r="I21" s="515"/>
      <c r="J21" s="516"/>
    </row>
    <row r="22" spans="1:10" ht="12.75">
      <c r="A22" s="664" t="s">
        <v>341</v>
      </c>
      <c r="B22" s="513" t="s">
        <v>333</v>
      </c>
      <c r="C22" s="514">
        <f>G20</f>
        <v>36614</v>
      </c>
      <c r="D22" s="514">
        <v>54412</v>
      </c>
      <c r="E22" s="514">
        <v>53337</v>
      </c>
      <c r="F22" s="514">
        <f>C22+D22-E22</f>
        <v>37689</v>
      </c>
      <c r="G22" s="513">
        <f>F22</f>
        <v>37689</v>
      </c>
      <c r="H22" s="513">
        <f>G22</f>
        <v>37689</v>
      </c>
      <c r="I22" s="513">
        <f>C22</f>
        <v>36614</v>
      </c>
      <c r="J22" s="514">
        <f>H22-I22</f>
        <v>1075</v>
      </c>
    </row>
    <row r="23" spans="1:10" ht="12.75">
      <c r="A23" s="665"/>
      <c r="B23" s="515" t="s">
        <v>334</v>
      </c>
      <c r="C23" s="516"/>
      <c r="D23" s="516">
        <f>D21+D22</f>
        <v>435296</v>
      </c>
      <c r="E23" s="516">
        <f>E21+E22</f>
        <v>439596</v>
      </c>
      <c r="F23" s="516"/>
      <c r="G23" s="515"/>
      <c r="H23" s="515"/>
      <c r="I23" s="515"/>
      <c r="J23" s="516"/>
    </row>
    <row r="24" spans="1:10" ht="12.75">
      <c r="A24" s="664" t="s">
        <v>342</v>
      </c>
      <c r="B24" s="513" t="s">
        <v>333</v>
      </c>
      <c r="C24" s="514">
        <f>G22</f>
        <v>37689</v>
      </c>
      <c r="D24" s="514">
        <v>54412</v>
      </c>
      <c r="E24" s="514">
        <v>53337</v>
      </c>
      <c r="F24" s="514">
        <f>C24+D24-E24</f>
        <v>38764</v>
      </c>
      <c r="G24" s="513">
        <f>F24</f>
        <v>38764</v>
      </c>
      <c r="H24" s="513">
        <f>G24</f>
        <v>38764</v>
      </c>
      <c r="I24" s="513">
        <f>C24</f>
        <v>37689</v>
      </c>
      <c r="J24" s="514">
        <f>H24-I24</f>
        <v>1075</v>
      </c>
    </row>
    <row r="25" spans="1:10" ht="12.75">
      <c r="A25" s="665"/>
      <c r="B25" s="515" t="s">
        <v>334</v>
      </c>
      <c r="C25" s="516"/>
      <c r="D25" s="516">
        <f>D23+D24</f>
        <v>489708</v>
      </c>
      <c r="E25" s="516">
        <f>E23+E24</f>
        <v>492933</v>
      </c>
      <c r="F25" s="516"/>
      <c r="G25" s="515"/>
      <c r="H25" s="515"/>
      <c r="I25" s="515"/>
      <c r="J25" s="516"/>
    </row>
    <row r="26" spans="1:10" ht="12.75">
      <c r="A26" s="664" t="s">
        <v>343</v>
      </c>
      <c r="B26" s="513" t="s">
        <v>333</v>
      </c>
      <c r="C26" s="514">
        <f>G24</f>
        <v>38764</v>
      </c>
      <c r="D26" s="514">
        <v>54412</v>
      </c>
      <c r="E26" s="514">
        <v>53337</v>
      </c>
      <c r="F26" s="514">
        <f>C26+D26-E26</f>
        <v>39839</v>
      </c>
      <c r="G26" s="513">
        <f>F26</f>
        <v>39839</v>
      </c>
      <c r="H26" s="513">
        <f>G26</f>
        <v>39839</v>
      </c>
      <c r="I26" s="513">
        <f>C26</f>
        <v>38764</v>
      </c>
      <c r="J26" s="514">
        <f>H26-I26</f>
        <v>1075</v>
      </c>
    </row>
    <row r="27" spans="1:10" ht="12.75">
      <c r="A27" s="665"/>
      <c r="B27" s="515" t="s">
        <v>334</v>
      </c>
      <c r="C27" s="516"/>
      <c r="D27" s="516">
        <f>D25+D26</f>
        <v>544120</v>
      </c>
      <c r="E27" s="516">
        <f>E25+E26</f>
        <v>546270</v>
      </c>
      <c r="F27" s="516"/>
      <c r="G27" s="515"/>
      <c r="H27" s="515"/>
      <c r="I27" s="515"/>
      <c r="J27" s="516"/>
    </row>
    <row r="28" spans="1:10" ht="12.75">
      <c r="A28" s="664" t="s">
        <v>344</v>
      </c>
      <c r="B28" s="513" t="s">
        <v>333</v>
      </c>
      <c r="C28" s="514">
        <f>G26</f>
        <v>39839</v>
      </c>
      <c r="D28" s="514">
        <v>54412</v>
      </c>
      <c r="E28" s="514">
        <v>53337</v>
      </c>
      <c r="F28" s="514">
        <f>C28+D28-E28</f>
        <v>40914</v>
      </c>
      <c r="G28" s="513">
        <f>F28</f>
        <v>40914</v>
      </c>
      <c r="H28" s="513">
        <f>G28</f>
        <v>40914</v>
      </c>
      <c r="I28" s="513">
        <f>C28</f>
        <v>39839</v>
      </c>
      <c r="J28" s="514">
        <f>H28-I28</f>
        <v>1075</v>
      </c>
    </row>
    <row r="29" spans="1:10" ht="12.75">
      <c r="A29" s="665"/>
      <c r="B29" s="515" t="s">
        <v>334</v>
      </c>
      <c r="C29" s="516"/>
      <c r="D29" s="516">
        <f>D27+D28</f>
        <v>598532</v>
      </c>
      <c r="E29" s="516">
        <f>E27+E28</f>
        <v>599607</v>
      </c>
      <c r="F29" s="516"/>
      <c r="G29" s="515"/>
      <c r="H29" s="515"/>
      <c r="I29" s="515"/>
      <c r="J29" s="516"/>
    </row>
    <row r="30" spans="1:10" ht="12.75">
      <c r="A30" s="666" t="s">
        <v>345</v>
      </c>
      <c r="B30" s="513" t="s">
        <v>333</v>
      </c>
      <c r="C30" s="514">
        <f>G28</f>
        <v>40914</v>
      </c>
      <c r="D30" s="514">
        <v>54416</v>
      </c>
      <c r="E30" s="514">
        <v>53341</v>
      </c>
      <c r="F30" s="514">
        <f>C30+D30-E30</f>
        <v>41989</v>
      </c>
      <c r="G30" s="513">
        <f>F30</f>
        <v>41989</v>
      </c>
      <c r="H30" s="513">
        <f>G30</f>
        <v>41989</v>
      </c>
      <c r="I30" s="513">
        <f>C30</f>
        <v>40914</v>
      </c>
      <c r="J30" s="514">
        <f>H30-I30</f>
        <v>1075</v>
      </c>
    </row>
    <row r="31" spans="1:10" ht="13.5" thickBot="1">
      <c r="A31" s="667"/>
      <c r="B31" s="515" t="s">
        <v>334</v>
      </c>
      <c r="C31" s="515"/>
      <c r="D31" s="553">
        <f>D29+D30</f>
        <v>652948</v>
      </c>
      <c r="E31" s="553">
        <f>E29+E30</f>
        <v>652948</v>
      </c>
      <c r="F31" s="516"/>
      <c r="G31" s="515"/>
      <c r="H31" s="515"/>
      <c r="I31" s="515"/>
      <c r="J31" s="516"/>
    </row>
    <row r="32" spans="1:10" ht="13.5" thickBot="1">
      <c r="A32" s="517" t="s">
        <v>435</v>
      </c>
      <c r="B32" s="518"/>
      <c r="C32" s="510"/>
      <c r="D32" s="519">
        <f>D8+D10+D12+D14+D16+D18+D20+D22+D24+D26+D28+D30</f>
        <v>652948</v>
      </c>
      <c r="E32" s="519">
        <f>E8+E10+E12+E14+E16+E18+E20+E22+E24+E26+E28+E30</f>
        <v>652948</v>
      </c>
      <c r="F32" s="510"/>
      <c r="G32" s="510"/>
      <c r="H32" s="510"/>
      <c r="I32" s="510"/>
      <c r="J32" s="510"/>
    </row>
    <row r="33" spans="1:10" ht="12.75">
      <c r="A33" s="510"/>
      <c r="B33" s="510"/>
      <c r="C33" s="510"/>
      <c r="D33" s="552"/>
      <c r="E33" s="552"/>
      <c r="F33" s="510"/>
      <c r="G33" s="510"/>
      <c r="H33" s="510"/>
      <c r="I33" s="510"/>
      <c r="J33" s="510"/>
    </row>
  </sheetData>
  <sheetProtection/>
  <mergeCells count="20">
    <mergeCell ref="A2:C2"/>
    <mergeCell ref="A4:J4"/>
    <mergeCell ref="A6:A7"/>
    <mergeCell ref="B6:B7"/>
    <mergeCell ref="C6:C7"/>
    <mergeCell ref="D6:F6"/>
    <mergeCell ref="G6:G7"/>
    <mergeCell ref="H6:J6"/>
    <mergeCell ref="A16:A17"/>
    <mergeCell ref="A18:A19"/>
    <mergeCell ref="A20:A21"/>
    <mergeCell ref="A22:A23"/>
    <mergeCell ref="A8:A9"/>
    <mergeCell ref="A10:A11"/>
    <mergeCell ref="A12:A13"/>
    <mergeCell ref="A14:A15"/>
    <mergeCell ref="A24:A25"/>
    <mergeCell ref="A26:A27"/>
    <mergeCell ref="A28:A29"/>
    <mergeCell ref="A30:A3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0.25390625" style="334" customWidth="1"/>
    <col min="2" max="2" width="15.00390625" style="335" customWidth="1"/>
    <col min="3" max="3" width="14.375" style="335" customWidth="1"/>
    <col min="4" max="4" width="4.375" style="333" customWidth="1"/>
    <col min="5" max="5" width="5.25390625" style="333" customWidth="1"/>
    <col min="6" max="6" width="5.75390625" style="333" customWidth="1"/>
    <col min="7" max="7" width="4.875" style="333" customWidth="1"/>
    <col min="8" max="8" width="4.75390625" style="333" customWidth="1"/>
    <col min="9" max="9" width="4.375" style="333" customWidth="1"/>
    <col min="10" max="10" width="5.75390625" style="333" customWidth="1"/>
    <col min="11" max="11" width="5.375" style="333" customWidth="1"/>
    <col min="12" max="12" width="5.125" style="333" customWidth="1"/>
    <col min="13" max="13" width="5.75390625" style="333" customWidth="1"/>
    <col min="14" max="14" width="4.875" style="333" customWidth="1"/>
    <col min="15" max="15" width="4.375" style="334" customWidth="1"/>
    <col min="16" max="17" width="4.875" style="334" customWidth="1"/>
    <col min="18" max="18" width="4.00390625" style="334" customWidth="1"/>
    <col min="19" max="19" width="4.875" style="334" customWidth="1"/>
    <col min="20" max="16384" width="9.125" style="334" customWidth="1"/>
  </cols>
  <sheetData>
    <row r="1" spans="1:3" ht="12.75">
      <c r="A1" s="387" t="s">
        <v>271</v>
      </c>
      <c r="B1" s="428"/>
      <c r="C1" s="428"/>
    </row>
    <row r="2" spans="1:3" ht="19.5" customHeight="1">
      <c r="A2" s="429" t="s">
        <v>456</v>
      </c>
      <c r="B2" s="430"/>
      <c r="C2" s="430"/>
    </row>
    <row r="3" spans="1:3" ht="12.75">
      <c r="A3" s="397"/>
      <c r="B3" s="431"/>
      <c r="C3" s="431"/>
    </row>
    <row r="4" spans="1:3" ht="13.5" thickBot="1">
      <c r="A4" s="675" t="s">
        <v>397</v>
      </c>
      <c r="B4" s="676"/>
      <c r="C4" s="676"/>
    </row>
    <row r="5" spans="1:3" ht="12.75">
      <c r="A5" s="386"/>
      <c r="B5" s="432" t="s">
        <v>272</v>
      </c>
      <c r="C5" s="432" t="s">
        <v>272</v>
      </c>
    </row>
    <row r="6" spans="1:3" ht="13.5" thickBot="1">
      <c r="A6" s="386"/>
      <c r="B6" s="433"/>
      <c r="C6" s="433"/>
    </row>
    <row r="7" spans="1:12" ht="23.25" thickBot="1">
      <c r="A7" s="400" t="s">
        <v>55</v>
      </c>
      <c r="B7" s="555" t="s">
        <v>398</v>
      </c>
      <c r="C7" s="555" t="s">
        <v>399</v>
      </c>
      <c r="D7" s="554"/>
      <c r="E7" s="473"/>
      <c r="F7" s="473"/>
      <c r="G7" s="473"/>
      <c r="H7" s="628"/>
      <c r="I7" s="628"/>
      <c r="J7" s="628"/>
      <c r="K7" s="628"/>
      <c r="L7" s="628"/>
    </row>
    <row r="8" spans="1:14" s="13" customFormat="1" ht="12" customHeight="1">
      <c r="A8" s="435" t="s">
        <v>228</v>
      </c>
      <c r="B8" s="436">
        <v>120</v>
      </c>
      <c r="C8" s="436">
        <v>30</v>
      </c>
      <c r="D8" s="114"/>
      <c r="E8" s="115"/>
      <c r="F8" s="115"/>
      <c r="G8" s="116"/>
      <c r="H8" s="115"/>
      <c r="I8" s="96"/>
      <c r="J8" s="118"/>
      <c r="K8" s="96"/>
      <c r="L8" s="130"/>
      <c r="M8" s="96"/>
      <c r="N8" s="96"/>
    </row>
    <row r="9" spans="1:12" ht="12.75" customHeight="1">
      <c r="A9" s="437" t="s">
        <v>273</v>
      </c>
      <c r="B9" s="438"/>
      <c r="C9" s="438">
        <v>280</v>
      </c>
      <c r="D9" s="119"/>
      <c r="E9" s="120"/>
      <c r="F9" s="120"/>
      <c r="G9" s="121"/>
      <c r="H9" s="120"/>
      <c r="J9" s="5"/>
      <c r="L9" s="336"/>
    </row>
    <row r="10" spans="1:12" ht="15">
      <c r="A10" s="437" t="s">
        <v>226</v>
      </c>
      <c r="B10" s="438"/>
      <c r="C10" s="438">
        <v>2200</v>
      </c>
      <c r="D10" s="119"/>
      <c r="E10" s="120"/>
      <c r="F10" s="120"/>
      <c r="G10" s="121"/>
      <c r="H10" s="120"/>
      <c r="J10" s="5"/>
      <c r="L10" s="336"/>
    </row>
    <row r="11" spans="1:12" ht="11.25" customHeight="1">
      <c r="A11" s="437" t="s">
        <v>229</v>
      </c>
      <c r="B11" s="438"/>
      <c r="C11" s="438"/>
      <c r="D11" s="119"/>
      <c r="E11" s="120"/>
      <c r="F11" s="120"/>
      <c r="G11" s="121"/>
      <c r="H11" s="120"/>
      <c r="J11" s="5"/>
      <c r="L11" s="336"/>
    </row>
    <row r="12" spans="1:12" ht="15.75" thickBot="1">
      <c r="A12" s="439" t="s">
        <v>142</v>
      </c>
      <c r="B12" s="440"/>
      <c r="C12" s="440"/>
      <c r="D12" s="119"/>
      <c r="E12" s="120"/>
      <c r="F12" s="120"/>
      <c r="G12" s="121"/>
      <c r="H12" s="120"/>
      <c r="J12" s="5"/>
      <c r="L12" s="336"/>
    </row>
    <row r="13" spans="1:12" ht="12" customHeight="1" thickBot="1">
      <c r="A13" s="441" t="s">
        <v>161</v>
      </c>
      <c r="B13" s="442">
        <f>SUM(B8:B12)</f>
        <v>120</v>
      </c>
      <c r="C13" s="442">
        <f>SUM(C8:C12)</f>
        <v>2510</v>
      </c>
      <c r="D13" s="119"/>
      <c r="E13" s="120"/>
      <c r="F13" s="120"/>
      <c r="G13" s="121"/>
      <c r="H13" s="120"/>
      <c r="J13" s="5"/>
      <c r="L13" s="336"/>
    </row>
    <row r="14" spans="1:12" ht="11.25" customHeight="1">
      <c r="A14" s="435" t="s">
        <v>1</v>
      </c>
      <c r="B14" s="436"/>
      <c r="C14" s="436">
        <v>2303</v>
      </c>
      <c r="D14" s="119"/>
      <c r="E14" s="120"/>
      <c r="F14" s="120"/>
      <c r="G14" s="121"/>
      <c r="H14" s="120"/>
      <c r="J14" s="5"/>
      <c r="K14" s="96"/>
      <c r="L14" s="336"/>
    </row>
    <row r="15" spans="1:12" ht="15.75" thickBot="1">
      <c r="A15" s="439" t="s">
        <v>2</v>
      </c>
      <c r="B15" s="440"/>
      <c r="C15" s="440"/>
      <c r="D15" s="119"/>
      <c r="E15" s="120"/>
      <c r="F15" s="120"/>
      <c r="G15" s="121"/>
      <c r="H15" s="120"/>
      <c r="J15" s="5"/>
      <c r="L15" s="336"/>
    </row>
    <row r="16" spans="1:14" s="13" customFormat="1" ht="12" customHeight="1" thickBot="1">
      <c r="A16" s="443" t="s">
        <v>160</v>
      </c>
      <c r="B16" s="444">
        <f>SUM(B13:B15)</f>
        <v>120</v>
      </c>
      <c r="C16" s="444">
        <f>SUM(C13:C15)</f>
        <v>4813</v>
      </c>
      <c r="D16" s="114"/>
      <c r="E16" s="115"/>
      <c r="F16" s="115"/>
      <c r="G16" s="116"/>
      <c r="H16" s="115"/>
      <c r="I16" s="96"/>
      <c r="J16" s="118"/>
      <c r="K16" s="96"/>
      <c r="L16" s="130"/>
      <c r="M16" s="96"/>
      <c r="N16" s="96"/>
    </row>
    <row r="17" spans="1:12" ht="11.25" customHeight="1">
      <c r="A17" s="435" t="s">
        <v>3</v>
      </c>
      <c r="B17" s="436"/>
      <c r="C17" s="436"/>
      <c r="D17" s="119"/>
      <c r="E17" s="120"/>
      <c r="F17" s="120"/>
      <c r="G17" s="121"/>
      <c r="H17" s="120"/>
      <c r="J17" s="5"/>
      <c r="L17" s="336"/>
    </row>
    <row r="18" spans="1:12" ht="12" customHeight="1">
      <c r="A18" s="437" t="s">
        <v>133</v>
      </c>
      <c r="B18" s="438"/>
      <c r="C18" s="438"/>
      <c r="D18" s="119"/>
      <c r="E18" s="120"/>
      <c r="F18" s="120"/>
      <c r="G18" s="121"/>
      <c r="H18" s="120"/>
      <c r="J18" s="5"/>
      <c r="L18" s="336"/>
    </row>
    <row r="19" spans="1:12" ht="15">
      <c r="A19" s="437" t="s">
        <v>68</v>
      </c>
      <c r="B19" s="438">
        <v>1000</v>
      </c>
      <c r="C19" s="438"/>
      <c r="D19" s="119"/>
      <c r="E19" s="120"/>
      <c r="F19" s="120"/>
      <c r="G19" s="121"/>
      <c r="H19" s="120"/>
      <c r="J19" s="5"/>
      <c r="L19" s="336"/>
    </row>
    <row r="20" spans="1:12" ht="12.75" customHeight="1">
      <c r="A20" s="437" t="s">
        <v>139</v>
      </c>
      <c r="B20" s="438"/>
      <c r="C20" s="438"/>
      <c r="D20" s="119"/>
      <c r="E20" s="120"/>
      <c r="F20" s="120"/>
      <c r="G20" s="121"/>
      <c r="H20" s="120"/>
      <c r="J20" s="5"/>
      <c r="L20" s="336"/>
    </row>
    <row r="21" spans="1:12" ht="10.5" customHeight="1">
      <c r="A21" s="437" t="s">
        <v>143</v>
      </c>
      <c r="B21" s="438"/>
      <c r="C21" s="438"/>
      <c r="D21" s="119"/>
      <c r="E21" s="120"/>
      <c r="F21" s="120"/>
      <c r="G21" s="121"/>
      <c r="H21" s="120"/>
      <c r="J21" s="5"/>
      <c r="K21" s="96"/>
      <c r="L21" s="336"/>
    </row>
    <row r="22" spans="1:12" ht="15.75" thickBot="1">
      <c r="A22" s="439" t="s">
        <v>134</v>
      </c>
      <c r="B22" s="440"/>
      <c r="C22" s="440"/>
      <c r="D22" s="119"/>
      <c r="E22" s="120"/>
      <c r="F22" s="120"/>
      <c r="G22" s="121"/>
      <c r="H22" s="120"/>
      <c r="J22" s="5"/>
      <c r="L22" s="336"/>
    </row>
    <row r="23" spans="1:14" s="13" customFormat="1" ht="12" customHeight="1" thickBot="1">
      <c r="A23" s="443" t="s">
        <v>4</v>
      </c>
      <c r="B23" s="445">
        <f>SUM(B17:B22)</f>
        <v>1000</v>
      </c>
      <c r="C23" s="445">
        <f>SUM(C17:C22)</f>
        <v>0</v>
      </c>
      <c r="D23" s="114"/>
      <c r="E23" s="115"/>
      <c r="F23" s="115"/>
      <c r="G23" s="116"/>
      <c r="H23" s="114"/>
      <c r="I23" s="118"/>
      <c r="J23" s="118"/>
      <c r="K23" s="96"/>
      <c r="L23" s="130"/>
      <c r="M23" s="96"/>
      <c r="N23" s="96"/>
    </row>
    <row r="24" spans="1:12" ht="12" customHeight="1">
      <c r="A24" s="435"/>
      <c r="B24" s="446"/>
      <c r="C24" s="446"/>
      <c r="D24" s="119"/>
      <c r="E24" s="120"/>
      <c r="F24" s="120"/>
      <c r="G24" s="121"/>
      <c r="H24" s="123"/>
      <c r="I24" s="5"/>
      <c r="J24" s="5"/>
      <c r="L24" s="336"/>
    </row>
    <row r="25" spans="1:3" ht="13.5" thickBot="1">
      <c r="A25" s="556"/>
      <c r="B25" s="447"/>
      <c r="C25" s="447"/>
    </row>
    <row r="26" spans="1:14" s="13" customFormat="1" ht="16.5" thickBot="1">
      <c r="A26" s="283" t="s">
        <v>5</v>
      </c>
      <c r="B26" s="448">
        <f>SUM(B24:B25)</f>
        <v>0</v>
      </c>
      <c r="C26" s="448">
        <f>SUM(C24:C25)</f>
        <v>0</v>
      </c>
      <c r="D26" s="124"/>
      <c r="E26" s="115"/>
      <c r="F26" s="115"/>
      <c r="G26" s="116"/>
      <c r="H26" s="124"/>
      <c r="I26" s="125"/>
      <c r="J26" s="125"/>
      <c r="K26" s="96"/>
      <c r="L26" s="130"/>
      <c r="M26" s="96"/>
      <c r="N26" s="96"/>
    </row>
    <row r="27" spans="1:14" s="13" customFormat="1" ht="16.5" thickBot="1">
      <c r="A27" s="449"/>
      <c r="B27" s="450"/>
      <c r="C27" s="557"/>
      <c r="D27" s="124"/>
      <c r="E27" s="115"/>
      <c r="F27" s="115"/>
      <c r="G27" s="116"/>
      <c r="H27" s="124"/>
      <c r="I27" s="125"/>
      <c r="J27" s="125"/>
      <c r="K27" s="96"/>
      <c r="L27" s="130"/>
      <c r="M27" s="96"/>
      <c r="N27" s="96"/>
    </row>
    <row r="28" spans="1:12" ht="15" customHeight="1" thickBot="1">
      <c r="A28" s="437" t="s">
        <v>141</v>
      </c>
      <c r="B28" s="451"/>
      <c r="C28" s="451"/>
      <c r="D28" s="119"/>
      <c r="E28" s="120"/>
      <c r="F28" s="120"/>
      <c r="G28" s="121"/>
      <c r="H28" s="120"/>
      <c r="J28" s="5"/>
      <c r="L28" s="336"/>
    </row>
    <row r="29" spans="1:12" ht="15.75" thickBot="1">
      <c r="A29" s="453" t="s">
        <v>164</v>
      </c>
      <c r="B29" s="454">
        <f>SUM(B28:B28)</f>
        <v>0</v>
      </c>
      <c r="C29" s="454">
        <f>SUM(C28:C28)</f>
        <v>0</v>
      </c>
      <c r="D29" s="119"/>
      <c r="E29" s="120"/>
      <c r="F29" s="120"/>
      <c r="G29" s="121"/>
      <c r="H29" s="120"/>
      <c r="J29" s="5"/>
      <c r="L29" s="336"/>
    </row>
    <row r="30" spans="1:12" ht="12.75" customHeight="1" thickBot="1">
      <c r="A30" s="283" t="s">
        <v>230</v>
      </c>
      <c r="B30" s="455"/>
      <c r="C30" s="455"/>
      <c r="D30" s="119"/>
      <c r="E30" s="120"/>
      <c r="F30" s="120"/>
      <c r="G30" s="121"/>
      <c r="H30" s="120"/>
      <c r="J30" s="5"/>
      <c r="L30" s="336"/>
    </row>
    <row r="31" spans="1:12" ht="15">
      <c r="A31" s="561" t="s">
        <v>400</v>
      </c>
      <c r="B31" s="558">
        <v>72006</v>
      </c>
      <c r="C31" s="456">
        <v>97376</v>
      </c>
      <c r="D31" s="119"/>
      <c r="E31" s="120"/>
      <c r="F31" s="120"/>
      <c r="G31" s="121"/>
      <c r="H31" s="120"/>
      <c r="J31" s="5"/>
      <c r="L31" s="336"/>
    </row>
    <row r="32" spans="1:12" ht="15.75" thickBot="1">
      <c r="A32" s="560"/>
      <c r="B32" s="559"/>
      <c r="C32" s="457"/>
      <c r="D32" s="119"/>
      <c r="E32" s="120"/>
      <c r="F32" s="120"/>
      <c r="G32" s="121"/>
      <c r="H32" s="120"/>
      <c r="J32" s="5"/>
      <c r="L32" s="336"/>
    </row>
    <row r="33" spans="1:12" ht="12.75" customHeight="1" thickBot="1">
      <c r="A33" s="443" t="s">
        <v>6</v>
      </c>
      <c r="B33" s="445">
        <f>SUM(B31:B32)</f>
        <v>72006</v>
      </c>
      <c r="C33" s="445">
        <f>SUM(C31:C32)</f>
        <v>97376</v>
      </c>
      <c r="D33" s="119"/>
      <c r="E33" s="120"/>
      <c r="F33" s="120"/>
      <c r="G33" s="121"/>
      <c r="H33" s="126"/>
      <c r="J33" s="5"/>
      <c r="L33" s="336"/>
    </row>
    <row r="34" spans="1:12" ht="12" customHeight="1">
      <c r="A34" s="435" t="s">
        <v>140</v>
      </c>
      <c r="B34" s="436"/>
      <c r="C34" s="436"/>
      <c r="D34" s="119"/>
      <c r="E34" s="120"/>
      <c r="F34" s="120"/>
      <c r="G34" s="121"/>
      <c r="H34" s="122"/>
      <c r="I34" s="5"/>
      <c r="J34" s="5"/>
      <c r="L34" s="336"/>
    </row>
    <row r="35" spans="1:12" ht="15.75" thickBot="1">
      <c r="A35" s="439" t="s">
        <v>137</v>
      </c>
      <c r="B35" s="440"/>
      <c r="C35" s="440"/>
      <c r="D35" s="119"/>
      <c r="E35" s="120"/>
      <c r="F35" s="120"/>
      <c r="G35" s="121"/>
      <c r="H35" s="122"/>
      <c r="J35" s="5"/>
      <c r="L35" s="336"/>
    </row>
    <row r="36" spans="1:12" ht="10.5" customHeight="1" thickBot="1">
      <c r="A36" s="458" t="s">
        <v>138</v>
      </c>
      <c r="B36" s="442">
        <f>SUM(B34:B35)</f>
        <v>0</v>
      </c>
      <c r="C36" s="442">
        <f>SUM(C34:C35)</f>
        <v>0</v>
      </c>
      <c r="D36" s="119"/>
      <c r="E36" s="120"/>
      <c r="F36" s="120"/>
      <c r="G36" s="121"/>
      <c r="H36" s="122"/>
      <c r="I36" s="5"/>
      <c r="J36" s="5"/>
      <c r="L36" s="336"/>
    </row>
    <row r="37" spans="1:12" ht="13.5" customHeight="1">
      <c r="A37" s="435" t="s">
        <v>128</v>
      </c>
      <c r="B37" s="436"/>
      <c r="C37" s="436"/>
      <c r="D37" s="119"/>
      <c r="E37" s="120"/>
      <c r="F37" s="120"/>
      <c r="G37" s="121"/>
      <c r="H37" s="122"/>
      <c r="I37" s="5"/>
      <c r="J37" s="5"/>
      <c r="L37" s="336"/>
    </row>
    <row r="38" spans="1:12" ht="15">
      <c r="A38" s="437" t="s">
        <v>118</v>
      </c>
      <c r="B38" s="438"/>
      <c r="C38" s="438">
        <v>246</v>
      </c>
      <c r="D38" s="119"/>
      <c r="E38" s="120"/>
      <c r="F38" s="120"/>
      <c r="G38" s="121"/>
      <c r="H38" s="122"/>
      <c r="J38" s="5"/>
      <c r="L38" s="336"/>
    </row>
    <row r="39" spans="1:12" ht="15">
      <c r="A39" s="437" t="s">
        <v>7</v>
      </c>
      <c r="B39" s="438"/>
      <c r="C39" s="438"/>
      <c r="D39" s="119"/>
      <c r="E39" s="120"/>
      <c r="F39" s="120"/>
      <c r="G39" s="121"/>
      <c r="H39" s="122"/>
      <c r="J39" s="5"/>
      <c r="L39" s="336"/>
    </row>
    <row r="40" spans="1:12" ht="15.75" thickBot="1">
      <c r="A40" s="439" t="s">
        <v>8</v>
      </c>
      <c r="B40" s="440"/>
      <c r="C40" s="440"/>
      <c r="D40" s="119"/>
      <c r="E40" s="123"/>
      <c r="F40" s="120"/>
      <c r="G40" s="121"/>
      <c r="H40" s="122"/>
      <c r="I40" s="5"/>
      <c r="J40" s="5"/>
      <c r="L40" s="336"/>
    </row>
    <row r="41" spans="1:14" s="13" customFormat="1" ht="23.25" thickBot="1">
      <c r="A41" s="443" t="s">
        <v>9</v>
      </c>
      <c r="B41" s="445">
        <f>SUM(B36:B40)</f>
        <v>0</v>
      </c>
      <c r="C41" s="445">
        <f>SUM(C36:C40)</f>
        <v>246</v>
      </c>
      <c r="D41" s="114"/>
      <c r="E41" s="115"/>
      <c r="F41" s="115"/>
      <c r="G41" s="116"/>
      <c r="H41" s="114"/>
      <c r="I41" s="118"/>
      <c r="J41" s="118"/>
      <c r="K41" s="96"/>
      <c r="L41" s="130"/>
      <c r="M41" s="96"/>
      <c r="N41" s="96"/>
    </row>
    <row r="42" spans="1:14" s="13" customFormat="1" ht="18.75" thickBot="1">
      <c r="A42" s="459" t="s">
        <v>10</v>
      </c>
      <c r="B42" s="460">
        <f>SUM(B41,B33,B30,B26,B23,B16)</f>
        <v>73126</v>
      </c>
      <c r="C42" s="460">
        <f>SUM(C41,C33,C30,C26,C23,C16)</f>
        <v>102435</v>
      </c>
      <c r="D42" s="127"/>
      <c r="E42" s="128"/>
      <c r="F42" s="128"/>
      <c r="G42" s="129"/>
      <c r="H42" s="127"/>
      <c r="I42" s="118"/>
      <c r="J42" s="118"/>
      <c r="K42" s="96"/>
      <c r="L42" s="130"/>
      <c r="M42" s="96"/>
      <c r="N42" s="96"/>
    </row>
    <row r="43" spans="1:12" ht="12.75">
      <c r="A43" s="34"/>
      <c r="B43" s="38"/>
      <c r="C43" s="38"/>
      <c r="G43" s="336"/>
      <c r="L43" s="336"/>
    </row>
    <row r="44" spans="1:12" ht="15.75">
      <c r="A44" s="200"/>
      <c r="B44" s="38"/>
      <c r="C44" s="38"/>
      <c r="G44" s="336"/>
      <c r="L44" s="336"/>
    </row>
    <row r="45" spans="2:12" ht="12.75">
      <c r="B45" s="38"/>
      <c r="C45" s="38"/>
      <c r="G45" s="336"/>
      <c r="L45" s="336"/>
    </row>
    <row r="46" spans="7:12" ht="12.75">
      <c r="G46" s="336"/>
      <c r="L46" s="336"/>
    </row>
    <row r="47" spans="7:12" ht="12.75">
      <c r="G47" s="336"/>
      <c r="L47" s="336"/>
    </row>
    <row r="48" spans="7:12" ht="12.75">
      <c r="G48" s="336"/>
      <c r="L48" s="336"/>
    </row>
    <row r="49" spans="7:12" ht="12.75">
      <c r="G49" s="336"/>
      <c r="L49" s="336"/>
    </row>
    <row r="50" spans="6:12" ht="12.75">
      <c r="F50" s="28"/>
      <c r="G50" s="31"/>
      <c r="K50" s="28"/>
      <c r="L50" s="31"/>
    </row>
    <row r="51" spans="7:12" ht="12.75">
      <c r="G51" s="336"/>
      <c r="L51" s="336"/>
    </row>
    <row r="52" spans="7:12" ht="12.75">
      <c r="G52" s="336"/>
      <c r="L52" s="336"/>
    </row>
    <row r="53" spans="7:12" ht="12.75">
      <c r="G53" s="336"/>
      <c r="L53" s="336"/>
    </row>
    <row r="54" spans="7:12" ht="12.75">
      <c r="G54" s="336"/>
      <c r="L54" s="336"/>
    </row>
    <row r="55" spans="7:12" ht="12.75">
      <c r="G55" s="336"/>
      <c r="L55" s="336"/>
    </row>
    <row r="56" spans="7:12" ht="12.75">
      <c r="G56" s="336"/>
      <c r="L56" s="336"/>
    </row>
    <row r="57" spans="7:12" ht="12.75">
      <c r="G57" s="336"/>
      <c r="L57" s="336"/>
    </row>
    <row r="58" spans="7:12" ht="12.75">
      <c r="G58" s="336"/>
      <c r="L58" s="336"/>
    </row>
    <row r="59" spans="7:12" ht="12.75">
      <c r="G59" s="336"/>
      <c r="L59" s="336"/>
    </row>
    <row r="60" spans="7:12" ht="12.75">
      <c r="G60" s="336"/>
      <c r="L60" s="336"/>
    </row>
    <row r="61" spans="6:12" ht="12.75">
      <c r="F61" s="28"/>
      <c r="G61" s="31"/>
      <c r="K61" s="28"/>
      <c r="L61" s="31"/>
    </row>
    <row r="62" spans="7:12" ht="12.75">
      <c r="G62" s="336"/>
      <c r="L62" s="336"/>
    </row>
    <row r="63" spans="7:12" ht="12.75">
      <c r="G63" s="336"/>
      <c r="L63" s="336"/>
    </row>
    <row r="64" spans="7:12" ht="12.75">
      <c r="G64" s="336"/>
      <c r="L64" s="336"/>
    </row>
    <row r="65" spans="7:12" ht="12.75">
      <c r="G65" s="336"/>
      <c r="L65" s="336"/>
    </row>
    <row r="66" spans="7:12" ht="12.75">
      <c r="G66" s="336"/>
      <c r="L66" s="336"/>
    </row>
    <row r="67" spans="6:12" ht="12.75">
      <c r="F67" s="28"/>
      <c r="G67" s="31"/>
      <c r="K67" s="28"/>
      <c r="L67" s="31"/>
    </row>
    <row r="68" spans="6:12" ht="12.75">
      <c r="F68" s="28"/>
      <c r="G68" s="31"/>
      <c r="K68" s="28"/>
      <c r="L68" s="31"/>
    </row>
    <row r="69" spans="7:12" ht="12.75">
      <c r="G69" s="336"/>
      <c r="L69" s="336"/>
    </row>
    <row r="70" spans="7:12" ht="12.75">
      <c r="G70" s="336"/>
      <c r="L70" s="336"/>
    </row>
    <row r="71" spans="7:12" ht="12.75">
      <c r="G71" s="336"/>
      <c r="L71" s="336"/>
    </row>
    <row r="72" spans="7:12" ht="12.75">
      <c r="G72" s="336"/>
      <c r="L72" s="336"/>
    </row>
    <row r="73" spans="7:12" ht="12.75">
      <c r="G73" s="336"/>
      <c r="L73" s="336"/>
    </row>
  </sheetData>
  <sheetProtection/>
  <mergeCells count="2">
    <mergeCell ref="H7:L7"/>
    <mergeCell ref="A4:C4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150"/>
  <sheetViews>
    <sheetView zoomScalePageLayoutView="0" workbookViewId="0" topLeftCell="A4">
      <selection activeCell="B6" sqref="B6"/>
    </sheetView>
  </sheetViews>
  <sheetFormatPr defaultColWidth="9.00390625" defaultRowHeight="12.75"/>
  <cols>
    <col min="1" max="1" width="4.125" style="0" customWidth="1"/>
    <col min="2" max="2" width="50.375" style="0" customWidth="1"/>
    <col min="3" max="3" width="17.625" style="0" customWidth="1"/>
    <col min="4" max="4" width="13.875" style="0" customWidth="1"/>
    <col min="5" max="5" width="3.625" style="6" customWidth="1"/>
    <col min="6" max="6" width="4.375" style="6" customWidth="1"/>
    <col min="7" max="7" width="3.875" style="6" customWidth="1"/>
    <col min="8" max="8" width="3.375" style="6" customWidth="1"/>
    <col min="9" max="9" width="3.75390625" style="6" customWidth="1"/>
    <col min="10" max="10" width="2.875" style="6" customWidth="1"/>
    <col min="11" max="11" width="3.375" style="0" customWidth="1"/>
    <col min="12" max="12" width="3.625" style="0" customWidth="1"/>
    <col min="13" max="13" width="3.125" style="0" customWidth="1"/>
    <col min="14" max="14" width="3.75390625" style="0" customWidth="1"/>
    <col min="15" max="15" width="2.875" style="0" customWidth="1"/>
    <col min="16" max="16" width="3.00390625" style="0" customWidth="1"/>
    <col min="17" max="17" width="3.625" style="0" customWidth="1"/>
    <col min="18" max="19" width="3.125" style="0" customWidth="1"/>
    <col min="20" max="20" width="2.75390625" style="0" customWidth="1"/>
    <col min="21" max="22" width="3.125" style="0" customWidth="1"/>
    <col min="23" max="23" width="2.75390625" style="0" customWidth="1"/>
    <col min="24" max="24" width="4.00390625" style="0" customWidth="1"/>
  </cols>
  <sheetData>
    <row r="1" ht="12.75" customHeight="1" hidden="1">
      <c r="B1" s="2" t="s">
        <v>53</v>
      </c>
    </row>
    <row r="2" spans="2:7" ht="12.75" customHeight="1" hidden="1">
      <c r="B2" s="645" t="s">
        <v>106</v>
      </c>
      <c r="C2" s="645"/>
      <c r="D2" s="645"/>
      <c r="E2" s="645"/>
      <c r="F2" s="645"/>
      <c r="G2" s="645"/>
    </row>
    <row r="3" ht="12.75" customHeight="1" hidden="1"/>
    <row r="4" spans="1:4" ht="12.75">
      <c r="A4" s="392"/>
      <c r="B4" s="387" t="s">
        <v>276</v>
      </c>
      <c r="C4" s="386"/>
      <c r="D4" s="386"/>
    </row>
    <row r="5" spans="1:4" ht="12.75">
      <c r="A5" s="392"/>
      <c r="B5" s="393" t="s">
        <v>457</v>
      </c>
      <c r="C5" s="394"/>
      <c r="D5" s="394"/>
    </row>
    <row r="6" spans="1:4" ht="13.5" thickBot="1">
      <c r="A6" s="392"/>
      <c r="B6" s="395"/>
      <c r="C6" s="392"/>
      <c r="D6" s="392"/>
    </row>
    <row r="7" spans="1:4" ht="28.5" customHeight="1" thickBot="1">
      <c r="A7" s="392"/>
      <c r="B7" s="677" t="s">
        <v>401</v>
      </c>
      <c r="C7" s="678"/>
      <c r="D7" s="679"/>
    </row>
    <row r="8" spans="1:4" ht="12.75">
      <c r="A8" s="392"/>
      <c r="B8" s="396"/>
      <c r="C8" s="682"/>
      <c r="D8" s="683"/>
    </row>
    <row r="9" spans="1:13" ht="13.5" thickBot="1">
      <c r="A9" s="392"/>
      <c r="B9" s="398"/>
      <c r="C9" s="680" t="s">
        <v>272</v>
      </c>
      <c r="D9" s="681"/>
      <c r="M9" s="6"/>
    </row>
    <row r="10" spans="1:20" ht="28.5" customHeight="1" thickBot="1">
      <c r="A10" s="399" t="s">
        <v>54</v>
      </c>
      <c r="B10" s="400" t="s">
        <v>176</v>
      </c>
      <c r="C10" s="562" t="s">
        <v>402</v>
      </c>
      <c r="D10" s="562" t="s">
        <v>403</v>
      </c>
      <c r="E10" s="130"/>
      <c r="F10" s="28"/>
      <c r="G10" s="28"/>
      <c r="H10" s="28"/>
      <c r="I10" s="96"/>
      <c r="J10" s="130"/>
      <c r="K10" s="96"/>
      <c r="L10" s="96"/>
      <c r="M10" s="118"/>
      <c r="N10" s="96"/>
      <c r="O10" s="130"/>
      <c r="P10" s="6"/>
      <c r="Q10" s="6"/>
      <c r="R10" s="6"/>
      <c r="S10" s="6"/>
      <c r="T10" s="6"/>
    </row>
    <row r="11" spans="1:20" ht="11.25" customHeight="1">
      <c r="A11" s="401" t="s">
        <v>11</v>
      </c>
      <c r="B11" s="402" t="s">
        <v>231</v>
      </c>
      <c r="C11" s="403">
        <v>32852</v>
      </c>
      <c r="D11" s="403">
        <v>42834</v>
      </c>
      <c r="E11" s="62"/>
      <c r="F11" s="52"/>
      <c r="G11" s="52"/>
      <c r="H11" s="52"/>
      <c r="I11" s="52"/>
      <c r="J11" s="62"/>
      <c r="K11" s="52"/>
      <c r="L11" s="6"/>
      <c r="M11" s="5"/>
      <c r="N11" s="6"/>
      <c r="O11" s="50"/>
      <c r="P11" s="6"/>
      <c r="Q11" s="6"/>
      <c r="R11" s="6"/>
      <c r="S11" s="6"/>
      <c r="T11" s="6"/>
    </row>
    <row r="12" spans="1:20" ht="12" customHeight="1">
      <c r="A12" s="401" t="s">
        <v>12</v>
      </c>
      <c r="B12" s="401" t="s">
        <v>13</v>
      </c>
      <c r="C12" s="403">
        <v>5746</v>
      </c>
      <c r="D12" s="403">
        <v>4555</v>
      </c>
      <c r="E12" s="62"/>
      <c r="F12" s="52"/>
      <c r="G12" s="52"/>
      <c r="H12" s="52"/>
      <c r="I12" s="52"/>
      <c r="J12" s="62"/>
      <c r="K12" s="52"/>
      <c r="L12" s="6"/>
      <c r="M12" s="5"/>
      <c r="N12" s="6"/>
      <c r="O12" s="50"/>
      <c r="P12" s="6"/>
      <c r="Q12" s="6"/>
      <c r="R12" s="6"/>
      <c r="S12" s="6"/>
      <c r="T12" s="6"/>
    </row>
    <row r="13" spans="1:20" ht="11.25" customHeight="1" thickBot="1">
      <c r="A13" s="401" t="s">
        <v>14</v>
      </c>
      <c r="B13" s="404" t="s">
        <v>15</v>
      </c>
      <c r="C13" s="405">
        <v>280</v>
      </c>
      <c r="D13" s="405">
        <v>1578</v>
      </c>
      <c r="E13" s="62"/>
      <c r="F13" s="52"/>
      <c r="G13" s="52"/>
      <c r="H13" s="52"/>
      <c r="I13" s="52"/>
      <c r="J13" s="62"/>
      <c r="K13" s="52"/>
      <c r="L13" s="6"/>
      <c r="M13" s="5"/>
      <c r="N13" s="6"/>
      <c r="O13" s="50"/>
      <c r="P13" s="6"/>
      <c r="Q13" s="6"/>
      <c r="R13" s="6"/>
      <c r="S13" s="6"/>
      <c r="T13" s="6"/>
    </row>
    <row r="14" spans="1:20" s="13" customFormat="1" ht="12" customHeight="1" thickBot="1">
      <c r="A14" s="406" t="s">
        <v>16</v>
      </c>
      <c r="B14" s="407" t="s">
        <v>17</v>
      </c>
      <c r="C14" s="408">
        <f>SUM(C11:C13)</f>
        <v>38878</v>
      </c>
      <c r="D14" s="408">
        <f>SUM(D11:D13)</f>
        <v>48967</v>
      </c>
      <c r="E14" s="140"/>
      <c r="F14" s="99"/>
      <c r="G14" s="99"/>
      <c r="H14" s="99"/>
      <c r="I14" s="99"/>
      <c r="J14" s="140"/>
      <c r="K14" s="99"/>
      <c r="L14" s="96"/>
      <c r="M14" s="118"/>
      <c r="N14" s="96"/>
      <c r="O14" s="130"/>
      <c r="P14" s="95"/>
      <c r="Q14" s="95"/>
      <c r="R14" s="95"/>
      <c r="S14" s="95"/>
      <c r="T14" s="96"/>
    </row>
    <row r="15" spans="1:20" ht="12" customHeight="1">
      <c r="A15" s="401" t="s">
        <v>18</v>
      </c>
      <c r="B15" s="402" t="s">
        <v>277</v>
      </c>
      <c r="C15" s="409">
        <v>9866</v>
      </c>
      <c r="D15" s="409"/>
      <c r="E15" s="62"/>
      <c r="F15" s="52"/>
      <c r="G15" s="52"/>
      <c r="H15" s="52"/>
      <c r="I15" s="52"/>
      <c r="J15" s="62"/>
      <c r="K15" s="52"/>
      <c r="L15" s="6"/>
      <c r="M15" s="5"/>
      <c r="N15" s="6"/>
      <c r="O15" s="50"/>
      <c r="P15" s="6"/>
      <c r="Q15" s="6"/>
      <c r="R15" s="6"/>
      <c r="S15" s="6"/>
      <c r="T15" s="6"/>
    </row>
    <row r="16" spans="1:20" ht="15">
      <c r="A16" s="401" t="s">
        <v>33</v>
      </c>
      <c r="B16" s="401" t="s">
        <v>278</v>
      </c>
      <c r="C16" s="403">
        <v>413</v>
      </c>
      <c r="D16" s="403"/>
      <c r="E16" s="62"/>
      <c r="F16" s="52"/>
      <c r="G16" s="52"/>
      <c r="H16" s="52"/>
      <c r="I16" s="52"/>
      <c r="J16" s="62"/>
      <c r="K16" s="52"/>
      <c r="L16" s="6"/>
      <c r="M16" s="5"/>
      <c r="N16" s="6"/>
      <c r="O16" s="50"/>
      <c r="P16" s="6"/>
      <c r="Q16" s="6"/>
      <c r="R16" s="6"/>
      <c r="S16" s="6"/>
      <c r="T16" s="6"/>
    </row>
    <row r="17" spans="1:20" ht="15.75" thickBot="1">
      <c r="A17" s="401" t="s">
        <v>38</v>
      </c>
      <c r="B17" s="401" t="s">
        <v>375</v>
      </c>
      <c r="C17" s="403"/>
      <c r="D17" s="403">
        <v>13221</v>
      </c>
      <c r="E17" s="62"/>
      <c r="F17" s="52"/>
      <c r="G17" s="52"/>
      <c r="H17" s="52"/>
      <c r="I17" s="52"/>
      <c r="J17" s="62"/>
      <c r="K17" s="52"/>
      <c r="L17" s="6"/>
      <c r="M17" s="5"/>
      <c r="N17" s="6"/>
      <c r="O17" s="50"/>
      <c r="P17" s="6"/>
      <c r="Q17" s="6"/>
      <c r="R17" s="6"/>
      <c r="S17" s="6"/>
      <c r="T17" s="6"/>
    </row>
    <row r="18" spans="1:20" s="13" customFormat="1" ht="14.25" customHeight="1" thickBot="1">
      <c r="A18" s="406" t="s">
        <v>21</v>
      </c>
      <c r="B18" s="407" t="s">
        <v>22</v>
      </c>
      <c r="C18" s="408">
        <f>SUM(C15:C17)</f>
        <v>10279</v>
      </c>
      <c r="D18" s="408">
        <f>SUM(D15:D17)</f>
        <v>13221</v>
      </c>
      <c r="E18" s="140"/>
      <c r="F18" s="99"/>
      <c r="G18" s="99"/>
      <c r="H18" s="99"/>
      <c r="I18" s="99"/>
      <c r="J18" s="140"/>
      <c r="K18" s="99"/>
      <c r="L18" s="96"/>
      <c r="M18" s="118"/>
      <c r="N18" s="96"/>
      <c r="O18" s="130"/>
      <c r="P18" s="96"/>
      <c r="Q18" s="96"/>
      <c r="R18" s="96"/>
      <c r="S18" s="96"/>
      <c r="T18" s="96"/>
    </row>
    <row r="19" spans="1:20" ht="12.75" customHeight="1">
      <c r="A19" s="401" t="s">
        <v>11</v>
      </c>
      <c r="B19" s="402" t="s">
        <v>23</v>
      </c>
      <c r="C19" s="411">
        <v>5616</v>
      </c>
      <c r="D19" s="411">
        <v>13530</v>
      </c>
      <c r="E19" s="62"/>
      <c r="F19" s="52"/>
      <c r="G19" s="52"/>
      <c r="H19" s="52"/>
      <c r="I19" s="52"/>
      <c r="J19" s="62"/>
      <c r="K19" s="52"/>
      <c r="L19" s="6"/>
      <c r="M19" s="5"/>
      <c r="N19" s="6"/>
      <c r="O19" s="50"/>
      <c r="P19" s="6"/>
      <c r="Q19" s="6"/>
      <c r="R19" s="6"/>
      <c r="S19" s="6"/>
      <c r="T19" s="6"/>
    </row>
    <row r="20" spans="1:20" ht="12.75" customHeight="1">
      <c r="A20" s="401" t="s">
        <v>12</v>
      </c>
      <c r="B20" s="401" t="s">
        <v>24</v>
      </c>
      <c r="C20" s="403">
        <v>11251</v>
      </c>
      <c r="D20" s="403">
        <v>13933</v>
      </c>
      <c r="E20" s="62"/>
      <c r="F20" s="52"/>
      <c r="G20" s="52"/>
      <c r="H20" s="52"/>
      <c r="I20" s="52"/>
      <c r="J20" s="62"/>
      <c r="K20" s="52"/>
      <c r="L20" s="6"/>
      <c r="M20" s="5"/>
      <c r="N20" s="6"/>
      <c r="O20" s="50"/>
      <c r="P20" s="6"/>
      <c r="Q20" s="6"/>
      <c r="R20" s="6"/>
      <c r="S20" s="6"/>
      <c r="T20" s="6"/>
    </row>
    <row r="21" spans="1:20" ht="12" customHeight="1">
      <c r="A21" s="401" t="s">
        <v>14</v>
      </c>
      <c r="B21" s="401" t="s">
        <v>25</v>
      </c>
      <c r="C21" s="403">
        <v>4694</v>
      </c>
      <c r="D21" s="403">
        <v>7414</v>
      </c>
      <c r="E21" s="62"/>
      <c r="F21" s="52"/>
      <c r="G21" s="52"/>
      <c r="H21" s="52"/>
      <c r="I21" s="52"/>
      <c r="J21" s="62"/>
      <c r="K21" s="52"/>
      <c r="L21" s="6"/>
      <c r="M21" s="5"/>
      <c r="N21" s="6"/>
      <c r="O21" s="50"/>
      <c r="P21" s="6"/>
      <c r="Q21" s="6"/>
      <c r="R21" s="6"/>
      <c r="S21" s="6"/>
      <c r="T21" s="6"/>
    </row>
    <row r="22" spans="1:20" ht="12.75" customHeight="1">
      <c r="A22" s="401" t="s">
        <v>26</v>
      </c>
      <c r="B22" s="401" t="s">
        <v>27</v>
      </c>
      <c r="C22" s="403">
        <v>1839</v>
      </c>
      <c r="D22" s="403">
        <v>1720</v>
      </c>
      <c r="E22" s="62"/>
      <c r="F22" s="52"/>
      <c r="G22" s="52"/>
      <c r="H22" s="52"/>
      <c r="I22" s="52"/>
      <c r="J22" s="62"/>
      <c r="K22" s="52"/>
      <c r="L22" s="6"/>
      <c r="M22" s="5"/>
      <c r="N22" s="6"/>
      <c r="O22" s="50"/>
      <c r="P22" s="6"/>
      <c r="Q22" s="6"/>
      <c r="R22" s="6"/>
      <c r="S22" s="6"/>
      <c r="T22" s="6"/>
    </row>
    <row r="23" spans="1:20" ht="12.75" customHeight="1">
      <c r="A23" s="401" t="s">
        <v>20</v>
      </c>
      <c r="B23" s="401" t="s">
        <v>166</v>
      </c>
      <c r="C23" s="403"/>
      <c r="D23" s="403"/>
      <c r="E23" s="62"/>
      <c r="F23" s="52"/>
      <c r="G23" s="52"/>
      <c r="H23" s="52"/>
      <c r="I23" s="52"/>
      <c r="J23" s="62"/>
      <c r="K23" s="52"/>
      <c r="L23" s="6"/>
      <c r="M23" s="5"/>
      <c r="N23" s="6"/>
      <c r="O23" s="50"/>
      <c r="P23" s="6"/>
      <c r="Q23" s="6"/>
      <c r="R23" s="6"/>
      <c r="S23" s="6"/>
      <c r="T23" s="6"/>
    </row>
    <row r="24" spans="1:20" s="13" customFormat="1" ht="12.75" customHeight="1">
      <c r="A24" s="406" t="s">
        <v>28</v>
      </c>
      <c r="B24" s="412" t="s">
        <v>29</v>
      </c>
      <c r="C24" s="413">
        <f>SUM(C19:C23)</f>
        <v>23400</v>
      </c>
      <c r="D24" s="413">
        <f>SUM(D19:D23)</f>
        <v>36597</v>
      </c>
      <c r="E24" s="140"/>
      <c r="F24" s="99"/>
      <c r="G24" s="99"/>
      <c r="H24" s="99"/>
      <c r="I24" s="99"/>
      <c r="J24" s="140"/>
      <c r="K24" s="99"/>
      <c r="L24" s="96"/>
      <c r="M24" s="118"/>
      <c r="N24" s="96"/>
      <c r="O24" s="130"/>
      <c r="P24" s="96"/>
      <c r="Q24" s="96"/>
      <c r="R24" s="96"/>
      <c r="S24" s="96"/>
      <c r="T24" s="96"/>
    </row>
    <row r="25" spans="1:20" ht="11.25" customHeight="1">
      <c r="A25" s="401" t="s">
        <v>18</v>
      </c>
      <c r="B25" s="401" t="s">
        <v>201</v>
      </c>
      <c r="C25" s="403"/>
      <c r="D25" s="403"/>
      <c r="E25" s="62"/>
      <c r="F25" s="52"/>
      <c r="G25" s="52"/>
      <c r="H25" s="52"/>
      <c r="I25" s="52"/>
      <c r="J25" s="62"/>
      <c r="K25" s="52"/>
      <c r="L25" s="6"/>
      <c r="M25" s="5"/>
      <c r="N25" s="6"/>
      <c r="O25" s="50"/>
      <c r="P25" s="6"/>
      <c r="Q25" s="6"/>
      <c r="R25" s="6"/>
      <c r="S25" s="6"/>
      <c r="T25" s="6"/>
    </row>
    <row r="26" spans="1:20" ht="12" customHeight="1">
      <c r="A26" s="401" t="s">
        <v>12</v>
      </c>
      <c r="B26" s="401" t="s">
        <v>220</v>
      </c>
      <c r="C26" s="403">
        <v>400</v>
      </c>
      <c r="D26" s="403"/>
      <c r="E26" s="62"/>
      <c r="F26" s="52"/>
      <c r="G26" s="52"/>
      <c r="H26" s="52"/>
      <c r="I26" s="52"/>
      <c r="J26" s="62"/>
      <c r="K26" s="52"/>
      <c r="L26" s="6"/>
      <c r="M26" s="5"/>
      <c r="N26" s="6"/>
      <c r="O26" s="50"/>
      <c r="P26" s="6"/>
      <c r="Q26" s="6"/>
      <c r="R26" s="6"/>
      <c r="S26" s="6"/>
      <c r="T26" s="6"/>
    </row>
    <row r="27" spans="1:20" ht="12.75" customHeight="1">
      <c r="A27" s="401" t="s">
        <v>38</v>
      </c>
      <c r="B27" s="401" t="s">
        <v>219</v>
      </c>
      <c r="C27" s="403"/>
      <c r="D27" s="403"/>
      <c r="E27" s="62"/>
      <c r="F27" s="52"/>
      <c r="G27" s="52"/>
      <c r="H27" s="52"/>
      <c r="I27" s="52"/>
      <c r="J27" s="62"/>
      <c r="K27" s="52"/>
      <c r="L27" s="6"/>
      <c r="M27" s="5"/>
      <c r="N27" s="6"/>
      <c r="O27" s="50"/>
      <c r="P27" s="6"/>
      <c r="Q27" s="6"/>
      <c r="R27" s="6"/>
      <c r="S27" s="6"/>
      <c r="T27" s="6"/>
    </row>
    <row r="28" spans="1:20" ht="11.25" customHeight="1">
      <c r="A28" s="401" t="s">
        <v>19</v>
      </c>
      <c r="B28" s="401" t="s">
        <v>174</v>
      </c>
      <c r="C28" s="403"/>
      <c r="D28" s="403"/>
      <c r="E28" s="62"/>
      <c r="F28" s="52"/>
      <c r="G28" s="52"/>
      <c r="H28" s="52"/>
      <c r="I28" s="52"/>
      <c r="J28" s="62"/>
      <c r="K28" s="52"/>
      <c r="L28" s="6"/>
      <c r="M28" s="5"/>
      <c r="N28" s="6"/>
      <c r="O28" s="171"/>
      <c r="P28" s="6"/>
      <c r="Q28" s="6"/>
      <c r="R28" s="6"/>
      <c r="S28" s="6"/>
      <c r="T28" s="6"/>
    </row>
    <row r="29" spans="1:20" ht="12.75" customHeight="1">
      <c r="A29" s="401" t="s">
        <v>20</v>
      </c>
      <c r="B29" s="401" t="s">
        <v>175</v>
      </c>
      <c r="C29" s="403"/>
      <c r="D29" s="403"/>
      <c r="E29" s="62"/>
      <c r="F29" s="52"/>
      <c r="G29" s="52"/>
      <c r="H29" s="52"/>
      <c r="I29" s="52"/>
      <c r="J29" s="62"/>
      <c r="K29" s="52"/>
      <c r="L29" s="6"/>
      <c r="M29" s="5"/>
      <c r="N29" s="6"/>
      <c r="O29" s="50"/>
      <c r="P29" s="6"/>
      <c r="Q29" s="6"/>
      <c r="R29" s="6"/>
      <c r="S29" s="6"/>
      <c r="T29" s="6"/>
    </row>
    <row r="30" spans="1:20" ht="12.75" customHeight="1">
      <c r="A30" s="401" t="s">
        <v>88</v>
      </c>
      <c r="B30" s="401" t="s">
        <v>30</v>
      </c>
      <c r="C30" s="414"/>
      <c r="D30" s="414"/>
      <c r="E30" s="62"/>
      <c r="F30" s="52"/>
      <c r="G30" s="52"/>
      <c r="H30" s="52"/>
      <c r="I30" s="52"/>
      <c r="J30" s="62"/>
      <c r="K30" s="52"/>
      <c r="L30" s="6"/>
      <c r="M30" s="639"/>
      <c r="N30" s="6"/>
      <c r="O30" s="50"/>
      <c r="P30" s="6"/>
      <c r="Q30" s="6"/>
      <c r="R30" s="6"/>
      <c r="S30" s="6"/>
      <c r="T30" s="6"/>
    </row>
    <row r="31" spans="1:20" s="13" customFormat="1" ht="12.75" customHeight="1" thickBot="1">
      <c r="A31" s="406" t="s">
        <v>31</v>
      </c>
      <c r="B31" s="415" t="s">
        <v>32</v>
      </c>
      <c r="C31" s="416">
        <f>SUM(C25:C30)</f>
        <v>400</v>
      </c>
      <c r="D31" s="416">
        <f>SUM(D25:D30)</f>
        <v>0</v>
      </c>
      <c r="E31" s="140"/>
      <c r="F31" s="99"/>
      <c r="G31" s="99"/>
      <c r="H31" s="99"/>
      <c r="I31" s="99"/>
      <c r="J31" s="140"/>
      <c r="K31" s="99"/>
      <c r="L31" s="96"/>
      <c r="M31" s="639"/>
      <c r="N31" s="96"/>
      <c r="O31" s="130"/>
      <c r="P31" s="96"/>
      <c r="Q31" s="96"/>
      <c r="R31" s="96"/>
      <c r="S31" s="96"/>
      <c r="T31" s="96"/>
    </row>
    <row r="32" spans="1:20" ht="15.75" thickBot="1">
      <c r="A32" s="401"/>
      <c r="B32" s="407" t="s">
        <v>167</v>
      </c>
      <c r="C32" s="408">
        <f>SUM(C31,C24)</f>
        <v>23800</v>
      </c>
      <c r="D32" s="408">
        <f>SUM(D31,D24)</f>
        <v>36597</v>
      </c>
      <c r="E32" s="62"/>
      <c r="F32" s="52"/>
      <c r="G32" s="52"/>
      <c r="H32" s="52"/>
      <c r="I32" s="52"/>
      <c r="J32" s="62"/>
      <c r="K32" s="52"/>
      <c r="L32" s="6"/>
      <c r="M32" s="5"/>
      <c r="N32" s="6"/>
      <c r="O32" s="50"/>
      <c r="P32" s="6"/>
      <c r="Q32" s="6"/>
      <c r="R32" s="6"/>
      <c r="S32" s="6"/>
      <c r="T32" s="6"/>
    </row>
    <row r="33" spans="1:20" ht="15">
      <c r="A33" s="401" t="s">
        <v>18</v>
      </c>
      <c r="B33" s="402" t="s">
        <v>125</v>
      </c>
      <c r="C33" s="409"/>
      <c r="D33" s="409"/>
      <c r="E33" s="62"/>
      <c r="F33" s="52"/>
      <c r="G33" s="52"/>
      <c r="H33" s="52"/>
      <c r="I33" s="52"/>
      <c r="J33" s="62"/>
      <c r="K33" s="52"/>
      <c r="L33" s="6"/>
      <c r="M33" s="5"/>
      <c r="N33" s="6"/>
      <c r="O33" s="50"/>
      <c r="P33" s="6"/>
      <c r="Q33" s="6"/>
      <c r="R33" s="6"/>
      <c r="S33" s="6"/>
      <c r="T33" s="6"/>
    </row>
    <row r="34" spans="1:20" ht="12.75" customHeight="1">
      <c r="A34" s="401" t="s">
        <v>33</v>
      </c>
      <c r="B34" s="401" t="s">
        <v>279</v>
      </c>
      <c r="C34" s="403">
        <v>169</v>
      </c>
      <c r="D34" s="403"/>
      <c r="E34" s="62"/>
      <c r="F34" s="52"/>
      <c r="G34" s="52"/>
      <c r="H34" s="52"/>
      <c r="I34" s="52"/>
      <c r="J34" s="62"/>
      <c r="K34" s="52"/>
      <c r="L34" s="6"/>
      <c r="M34" s="5"/>
      <c r="N34" s="6"/>
      <c r="O34" s="50"/>
      <c r="P34" s="6"/>
      <c r="Q34" s="6"/>
      <c r="R34" s="6"/>
      <c r="S34" s="6"/>
      <c r="T34" s="6"/>
    </row>
    <row r="35" spans="1:20" ht="12" customHeight="1">
      <c r="A35" s="401" t="s">
        <v>38</v>
      </c>
      <c r="B35" s="401" t="s">
        <v>217</v>
      </c>
      <c r="C35" s="403"/>
      <c r="D35" s="403"/>
      <c r="E35" s="62"/>
      <c r="F35" s="52"/>
      <c r="G35" s="52"/>
      <c r="H35" s="52"/>
      <c r="I35" s="52"/>
      <c r="J35" s="62"/>
      <c r="K35" s="52"/>
      <c r="L35" s="6"/>
      <c r="M35" s="5"/>
      <c r="N35" s="6"/>
      <c r="O35" s="50"/>
      <c r="P35" s="6"/>
      <c r="Q35" s="6"/>
      <c r="R35" s="6"/>
      <c r="S35" s="6"/>
      <c r="T35" s="6"/>
    </row>
    <row r="36" spans="1:20" ht="12.75" customHeight="1">
      <c r="A36" s="401" t="s">
        <v>19</v>
      </c>
      <c r="B36" s="401" t="s">
        <v>280</v>
      </c>
      <c r="C36" s="403"/>
      <c r="D36" s="403"/>
      <c r="E36" s="62"/>
      <c r="F36" s="52"/>
      <c r="G36" s="52"/>
      <c r="H36" s="52"/>
      <c r="I36" s="52"/>
      <c r="J36" s="62"/>
      <c r="K36" s="52"/>
      <c r="L36" s="6"/>
      <c r="M36" s="5"/>
      <c r="N36" s="6"/>
      <c r="O36" s="50"/>
      <c r="P36" s="6"/>
      <c r="Q36" s="6"/>
      <c r="R36" s="6"/>
      <c r="S36" s="6"/>
      <c r="T36" s="6"/>
    </row>
    <row r="37" spans="1:20" ht="15">
      <c r="A37" s="401" t="s">
        <v>20</v>
      </c>
      <c r="B37" s="401" t="s">
        <v>34</v>
      </c>
      <c r="C37" s="403"/>
      <c r="D37" s="403"/>
      <c r="E37" s="62"/>
      <c r="F37" s="52"/>
      <c r="G37" s="52"/>
      <c r="H37" s="52"/>
      <c r="I37" s="52"/>
      <c r="J37" s="62"/>
      <c r="K37" s="52"/>
      <c r="L37" s="6"/>
      <c r="M37" s="5"/>
      <c r="N37" s="6"/>
      <c r="O37" s="50"/>
      <c r="P37" s="6"/>
      <c r="Q37" s="6"/>
      <c r="R37" s="6"/>
      <c r="S37" s="6"/>
      <c r="T37" s="6"/>
    </row>
    <row r="38" spans="1:20" ht="12" customHeight="1">
      <c r="A38" s="401"/>
      <c r="B38" s="417" t="s">
        <v>204</v>
      </c>
      <c r="C38" s="413">
        <f>SUM(C34:C37)</f>
        <v>169</v>
      </c>
      <c r="D38" s="413">
        <f>SUM(D34:D37)</f>
        <v>0</v>
      </c>
      <c r="E38" s="62"/>
      <c r="F38" s="52"/>
      <c r="G38" s="52"/>
      <c r="H38" s="52"/>
      <c r="I38" s="52"/>
      <c r="J38" s="62"/>
      <c r="K38" s="52"/>
      <c r="L38" s="6"/>
      <c r="M38" s="5"/>
      <c r="N38" s="6"/>
      <c r="O38" s="50"/>
      <c r="P38" s="6"/>
      <c r="Q38" s="6"/>
      <c r="R38" s="6"/>
      <c r="S38" s="6"/>
      <c r="T38" s="6"/>
    </row>
    <row r="39" spans="1:20" ht="13.5" customHeight="1" thickBot="1">
      <c r="A39" s="401" t="s">
        <v>18</v>
      </c>
      <c r="B39" s="410" t="s">
        <v>126</v>
      </c>
      <c r="C39" s="405"/>
      <c r="D39" s="405">
        <v>3000</v>
      </c>
      <c r="E39" s="62"/>
      <c r="F39" s="52"/>
      <c r="G39" s="52"/>
      <c r="H39" s="52"/>
      <c r="I39" s="52"/>
      <c r="J39" s="62"/>
      <c r="K39" s="52"/>
      <c r="L39" s="6"/>
      <c r="M39" s="118"/>
      <c r="N39" s="6"/>
      <c r="O39" s="50"/>
      <c r="P39" s="6"/>
      <c r="Q39" s="6"/>
      <c r="R39" s="6"/>
      <c r="S39" s="6"/>
      <c r="T39" s="6"/>
    </row>
    <row r="40" spans="1:20" s="13" customFormat="1" ht="20.25" customHeight="1" thickBot="1">
      <c r="A40" s="406" t="s">
        <v>35</v>
      </c>
      <c r="B40" s="407" t="s">
        <v>36</v>
      </c>
      <c r="C40" s="408">
        <f>SUM(C39,C38)</f>
        <v>169</v>
      </c>
      <c r="D40" s="408">
        <f>SUM(D39,D38)</f>
        <v>3000</v>
      </c>
      <c r="E40" s="140"/>
      <c r="F40" s="99"/>
      <c r="G40" s="99"/>
      <c r="H40" s="99"/>
      <c r="I40" s="99"/>
      <c r="J40" s="140"/>
      <c r="K40" s="99"/>
      <c r="L40" s="96"/>
      <c r="M40" s="118"/>
      <c r="N40" s="96"/>
      <c r="O40" s="130"/>
      <c r="P40" s="95"/>
      <c r="Q40" s="95"/>
      <c r="R40" s="95"/>
      <c r="S40" s="95"/>
      <c r="T40" s="96"/>
    </row>
    <row r="41" spans="1:15" ht="12" customHeight="1">
      <c r="A41" s="401"/>
      <c r="B41" s="418" t="s">
        <v>234</v>
      </c>
      <c r="C41" s="409"/>
      <c r="D41" s="409"/>
      <c r="E41" s="62"/>
      <c r="F41" s="52"/>
      <c r="G41" s="52"/>
      <c r="H41" s="52"/>
      <c r="I41" s="52"/>
      <c r="J41" s="62"/>
      <c r="K41" s="52"/>
      <c r="L41" s="6"/>
      <c r="M41" s="6"/>
      <c r="N41" s="95"/>
      <c r="O41" s="143"/>
    </row>
    <row r="42" spans="1:15" ht="11.25" customHeight="1">
      <c r="A42" s="402" t="s">
        <v>18</v>
      </c>
      <c r="B42" s="402" t="s">
        <v>281</v>
      </c>
      <c r="C42" s="565"/>
      <c r="D42" s="563"/>
      <c r="E42" s="62"/>
      <c r="F42" s="52"/>
      <c r="G42" s="52"/>
      <c r="H42" s="52"/>
      <c r="I42" s="52"/>
      <c r="J42" s="62"/>
      <c r="K42" s="52"/>
      <c r="L42" s="6"/>
      <c r="M42" s="6"/>
      <c r="N42" s="95"/>
      <c r="O42" s="143"/>
    </row>
    <row r="43" spans="1:19" s="20" customFormat="1" ht="14.25" customHeight="1">
      <c r="A43" s="402" t="s">
        <v>33</v>
      </c>
      <c r="B43" s="402" t="s">
        <v>39</v>
      </c>
      <c r="C43" s="566"/>
      <c r="D43" s="564"/>
      <c r="E43" s="62"/>
      <c r="F43" s="52"/>
      <c r="G43" s="52"/>
      <c r="H43" s="52"/>
      <c r="I43" s="52"/>
      <c r="J43" s="62"/>
      <c r="K43" s="52"/>
      <c r="L43" s="6"/>
      <c r="M43" s="6"/>
      <c r="N43" s="143"/>
      <c r="O43" s="143"/>
      <c r="P43"/>
      <c r="Q43"/>
      <c r="R43"/>
      <c r="S43"/>
    </row>
    <row r="44" spans="1:19" ht="12.75" customHeight="1" thickBot="1">
      <c r="A44" s="399" t="s">
        <v>40</v>
      </c>
      <c r="B44" s="399" t="s">
        <v>41</v>
      </c>
      <c r="C44" s="419">
        <f>SUM(C41:C43)</f>
        <v>0</v>
      </c>
      <c r="D44" s="419">
        <f>SUM(D41:D43)</f>
        <v>0</v>
      </c>
      <c r="E44" s="140"/>
      <c r="F44" s="99"/>
      <c r="G44" s="99"/>
      <c r="H44" s="99"/>
      <c r="I44" s="99"/>
      <c r="J44" s="140"/>
      <c r="K44" s="99"/>
      <c r="L44" s="28"/>
      <c r="M44" s="28"/>
      <c r="N44" s="143"/>
      <c r="O44" s="143"/>
      <c r="P44" s="20"/>
      <c r="Q44" s="20"/>
      <c r="R44" s="20"/>
      <c r="S44" s="20"/>
    </row>
    <row r="45" spans="1:15" ht="13.5" customHeight="1">
      <c r="A45" s="401"/>
      <c r="B45" s="420" t="s">
        <v>221</v>
      </c>
      <c r="C45" s="403"/>
      <c r="D45" s="403"/>
      <c r="E45" s="62"/>
      <c r="F45" s="52"/>
      <c r="G45" s="52"/>
      <c r="H45" s="52"/>
      <c r="I45" s="52"/>
      <c r="J45" s="62"/>
      <c r="K45" s="52"/>
      <c r="L45" s="6"/>
      <c r="M45" s="6"/>
      <c r="N45" s="143"/>
      <c r="O45" s="143"/>
    </row>
    <row r="46" spans="1:15" ht="12" customHeight="1">
      <c r="A46" s="401" t="s">
        <v>18</v>
      </c>
      <c r="B46" s="421" t="s">
        <v>376</v>
      </c>
      <c r="C46" s="403"/>
      <c r="D46" s="403">
        <v>512</v>
      </c>
      <c r="E46" s="62"/>
      <c r="F46" s="52"/>
      <c r="G46" s="52"/>
      <c r="H46" s="52"/>
      <c r="I46" s="52"/>
      <c r="J46" s="62"/>
      <c r="K46" s="52"/>
      <c r="L46" s="6"/>
      <c r="M46" s="6"/>
      <c r="N46" s="143"/>
      <c r="O46" s="143"/>
    </row>
    <row r="47" spans="1:19" s="20" customFormat="1" ht="12.75" customHeight="1" thickBot="1">
      <c r="A47" s="401" t="s">
        <v>33</v>
      </c>
      <c r="B47" s="584" t="s">
        <v>44</v>
      </c>
      <c r="C47" s="405"/>
      <c r="D47" s="405">
        <v>138</v>
      </c>
      <c r="E47" s="62"/>
      <c r="F47" s="52"/>
      <c r="G47" s="52"/>
      <c r="H47" s="52"/>
      <c r="I47" s="52"/>
      <c r="J47" s="62"/>
      <c r="K47" s="52"/>
      <c r="L47" s="6"/>
      <c r="M47" s="6"/>
      <c r="N47" s="144"/>
      <c r="O47" s="143"/>
      <c r="P47" s="96"/>
      <c r="Q47" s="96"/>
      <c r="R47" s="96"/>
      <c r="S47" s="96"/>
    </row>
    <row r="48" spans="1:19" s="20" customFormat="1" ht="13.5" customHeight="1" thickBot="1">
      <c r="A48" s="401"/>
      <c r="B48" s="422" t="s">
        <v>169</v>
      </c>
      <c r="C48" s="423">
        <f>SUM(C45:C47)</f>
        <v>0</v>
      </c>
      <c r="D48" s="423">
        <f>SUM(D45:D47)</f>
        <v>650</v>
      </c>
      <c r="E48" s="62"/>
      <c r="F48" s="52"/>
      <c r="G48" s="52"/>
      <c r="H48" s="52"/>
      <c r="I48" s="52"/>
      <c r="J48" s="62"/>
      <c r="K48" s="52"/>
      <c r="L48" s="6"/>
      <c r="M48" s="6"/>
      <c r="N48" s="144"/>
      <c r="O48" s="143"/>
      <c r="P48" s="96"/>
      <c r="Q48" s="96"/>
      <c r="R48" s="96"/>
      <c r="S48" s="96"/>
    </row>
    <row r="49" spans="1:19" ht="12" customHeight="1" thickBot="1">
      <c r="A49" s="399" t="s">
        <v>46</v>
      </c>
      <c r="B49" s="407" t="s">
        <v>47</v>
      </c>
      <c r="C49" s="408">
        <f>SUM(C48,C44)</f>
        <v>0</v>
      </c>
      <c r="D49" s="408">
        <f>SUM(D48,D44)</f>
        <v>650</v>
      </c>
      <c r="E49" s="140"/>
      <c r="F49" s="99"/>
      <c r="G49" s="99"/>
      <c r="H49" s="99"/>
      <c r="I49" s="99"/>
      <c r="J49" s="140"/>
      <c r="K49" s="99"/>
      <c r="L49" s="28"/>
      <c r="M49" s="28"/>
      <c r="N49" s="95"/>
      <c r="O49" s="143"/>
      <c r="P49" s="6"/>
      <c r="Q49" s="6"/>
      <c r="R49" s="6"/>
      <c r="S49" s="6"/>
    </row>
    <row r="50" spans="1:19" ht="12" customHeight="1">
      <c r="A50" s="401" t="s">
        <v>18</v>
      </c>
      <c r="B50" s="402" t="s">
        <v>48</v>
      </c>
      <c r="C50" s="409"/>
      <c r="D50" s="409"/>
      <c r="E50" s="62"/>
      <c r="F50" s="52"/>
      <c r="G50" s="52"/>
      <c r="H50" s="52"/>
      <c r="I50" s="52"/>
      <c r="J50" s="62"/>
      <c r="K50" s="52"/>
      <c r="L50" s="6"/>
      <c r="M50" s="6"/>
      <c r="N50" s="63"/>
      <c r="O50" s="63"/>
      <c r="P50" s="6"/>
      <c r="Q50" s="6"/>
      <c r="R50" s="6"/>
      <c r="S50" s="6"/>
    </row>
    <row r="51" spans="1:19" ht="12" customHeight="1">
      <c r="A51" s="401" t="s">
        <v>33</v>
      </c>
      <c r="B51" s="401" t="s">
        <v>127</v>
      </c>
      <c r="C51" s="414"/>
      <c r="D51" s="414"/>
      <c r="E51" s="62"/>
      <c r="F51" s="52"/>
      <c r="G51" s="52"/>
      <c r="H51" s="52"/>
      <c r="I51" s="52"/>
      <c r="J51" s="62"/>
      <c r="K51" s="52"/>
      <c r="L51" s="6"/>
      <c r="M51" s="6"/>
      <c r="N51" s="63"/>
      <c r="O51" s="63"/>
      <c r="P51" s="6"/>
      <c r="Q51" s="6"/>
      <c r="R51" s="6"/>
      <c r="S51" s="6"/>
    </row>
    <row r="52" spans="1:19" ht="12" customHeight="1">
      <c r="A52" s="401" t="s">
        <v>38</v>
      </c>
      <c r="B52" s="401" t="s">
        <v>170</v>
      </c>
      <c r="C52" s="403"/>
      <c r="D52" s="403"/>
      <c r="E52" s="62"/>
      <c r="F52" s="52"/>
      <c r="G52" s="52"/>
      <c r="H52" s="52"/>
      <c r="I52" s="52"/>
      <c r="J52" s="62"/>
      <c r="K52" s="52"/>
      <c r="L52" s="6"/>
      <c r="M52" s="6"/>
      <c r="N52" s="63"/>
      <c r="O52" s="63"/>
      <c r="P52" s="6"/>
      <c r="Q52" s="6"/>
      <c r="R52" s="6"/>
      <c r="S52" s="6"/>
    </row>
    <row r="53" spans="1:19" ht="11.25" customHeight="1">
      <c r="A53" s="401" t="s">
        <v>19</v>
      </c>
      <c r="B53" s="401" t="s">
        <v>218</v>
      </c>
      <c r="C53" s="403"/>
      <c r="D53" s="403"/>
      <c r="E53" s="62"/>
      <c r="F53" s="52"/>
      <c r="G53" s="52"/>
      <c r="H53" s="52"/>
      <c r="I53" s="52"/>
      <c r="J53" s="62"/>
      <c r="K53" s="52"/>
      <c r="L53" s="6"/>
      <c r="M53" s="6"/>
      <c r="N53" s="63"/>
      <c r="O53" s="63"/>
      <c r="P53" s="6"/>
      <c r="Q53" s="6"/>
      <c r="R53" s="6"/>
      <c r="S53" s="6"/>
    </row>
    <row r="54" spans="1:19" s="20" customFormat="1" ht="12.75" customHeight="1">
      <c r="A54" s="401" t="s">
        <v>20</v>
      </c>
      <c r="B54" s="401" t="s">
        <v>312</v>
      </c>
      <c r="C54" s="403"/>
      <c r="D54" s="403"/>
      <c r="E54" s="62"/>
      <c r="F54" s="52"/>
      <c r="G54" s="52"/>
      <c r="H54" s="52"/>
      <c r="I54" s="52"/>
      <c r="J54" s="62"/>
      <c r="K54" s="52"/>
      <c r="L54" s="6"/>
      <c r="M54" s="6"/>
      <c r="N54" s="63"/>
      <c r="O54" s="63"/>
      <c r="P54" s="96"/>
      <c r="Q54" s="96"/>
      <c r="R54" s="96"/>
      <c r="S54" s="96"/>
    </row>
    <row r="55" spans="1:19" s="20" customFormat="1" ht="11.25" customHeight="1">
      <c r="A55" s="401"/>
      <c r="B55" s="410" t="s">
        <v>202</v>
      </c>
      <c r="C55" s="403"/>
      <c r="D55" s="403"/>
      <c r="E55" s="62"/>
      <c r="F55" s="52"/>
      <c r="G55" s="52"/>
      <c r="H55" s="52"/>
      <c r="I55" s="52"/>
      <c r="J55" s="62"/>
      <c r="K55" s="52"/>
      <c r="L55" s="6"/>
      <c r="M55" s="6"/>
      <c r="N55" s="63"/>
      <c r="O55" s="63"/>
      <c r="P55" s="96"/>
      <c r="Q55" s="96"/>
      <c r="R55" s="96"/>
      <c r="S55" s="96"/>
    </row>
    <row r="56" spans="1:19" s="20" customFormat="1" ht="12" customHeight="1">
      <c r="A56" s="401"/>
      <c r="B56" s="417" t="s">
        <v>203</v>
      </c>
      <c r="C56" s="424">
        <f>SUM(C53:C55)</f>
        <v>0</v>
      </c>
      <c r="D56" s="424">
        <f>SUM(D53:D55)</f>
        <v>0</v>
      </c>
      <c r="E56" s="62"/>
      <c r="F56" s="52"/>
      <c r="G56" s="52"/>
      <c r="H56" s="52"/>
      <c r="I56" s="52"/>
      <c r="J56" s="62"/>
      <c r="K56" s="52"/>
      <c r="L56" s="6"/>
      <c r="M56" s="6"/>
      <c r="N56" s="63"/>
      <c r="O56" s="63"/>
      <c r="P56" s="96"/>
      <c r="Q56" s="96"/>
      <c r="R56" s="96"/>
      <c r="S56" s="96"/>
    </row>
    <row r="57" spans="1:19" s="20" customFormat="1" ht="12.75" customHeight="1" thickBot="1">
      <c r="A57" s="401" t="s">
        <v>88</v>
      </c>
      <c r="B57" s="410" t="s">
        <v>49</v>
      </c>
      <c r="C57" s="405"/>
      <c r="D57" s="405"/>
      <c r="E57" s="141"/>
      <c r="F57" s="52"/>
      <c r="G57" s="52"/>
      <c r="H57" s="52"/>
      <c r="I57" s="52"/>
      <c r="J57" s="62"/>
      <c r="K57" s="52"/>
      <c r="L57" s="6"/>
      <c r="M57" s="6"/>
      <c r="N57" s="63"/>
      <c r="O57" s="63"/>
      <c r="P57" s="96"/>
      <c r="Q57" s="96"/>
      <c r="R57" s="96"/>
      <c r="S57" s="96"/>
    </row>
    <row r="58" spans="1:19" ht="14.25" customHeight="1" thickBot="1">
      <c r="A58" s="415" t="s">
        <v>50</v>
      </c>
      <c r="B58" s="407" t="s">
        <v>51</v>
      </c>
      <c r="C58" s="408">
        <f>SUM(C50,C51,C52,C56)</f>
        <v>0</v>
      </c>
      <c r="D58" s="408">
        <f>SUM(D50,D51,D52,D56)</f>
        <v>0</v>
      </c>
      <c r="E58" s="140"/>
      <c r="F58" s="99"/>
      <c r="G58" s="99"/>
      <c r="H58" s="99"/>
      <c r="I58" s="99"/>
      <c r="J58" s="140"/>
      <c r="K58" s="140"/>
      <c r="L58" s="28"/>
      <c r="M58" s="28"/>
      <c r="N58" s="63"/>
      <c r="O58" s="63"/>
      <c r="P58" s="6"/>
      <c r="Q58" s="6"/>
      <c r="R58" s="6"/>
      <c r="S58" s="6"/>
    </row>
    <row r="59" spans="1:19" ht="12.75" customHeight="1" thickBot="1">
      <c r="A59" s="400"/>
      <c r="B59" s="425" t="s">
        <v>52</v>
      </c>
      <c r="C59" s="408">
        <f>SUM(C58,C49,C40,C32,C18,C14)</f>
        <v>73126</v>
      </c>
      <c r="D59" s="408">
        <f>SUM(D58,D49,D40,D32,D18,D14)</f>
        <v>102435</v>
      </c>
      <c r="E59" s="140"/>
      <c r="F59" s="99"/>
      <c r="G59" s="99"/>
      <c r="H59" s="99"/>
      <c r="I59" s="99"/>
      <c r="J59" s="140"/>
      <c r="K59" s="99"/>
      <c r="L59" s="28"/>
      <c r="M59" s="28"/>
      <c r="N59" s="28"/>
      <c r="O59" s="31"/>
      <c r="P59" s="28"/>
      <c r="Q59" s="28"/>
      <c r="R59" s="28"/>
      <c r="S59" s="28"/>
    </row>
    <row r="60" spans="1:19" ht="15.75">
      <c r="A60" s="6"/>
      <c r="B60" s="6"/>
      <c r="C60" s="99"/>
      <c r="D60" s="99"/>
      <c r="E60" s="62"/>
      <c r="F60" s="52"/>
      <c r="G60" s="52"/>
      <c r="H60" s="52"/>
      <c r="I60" s="52"/>
      <c r="J60" s="62"/>
      <c r="K60" s="52"/>
      <c r="L60" s="6"/>
      <c r="M60" s="6"/>
      <c r="N60" s="142"/>
      <c r="O60" s="142"/>
      <c r="P60" s="6"/>
      <c r="Q60" s="6"/>
      <c r="R60" s="6"/>
      <c r="S60" s="6"/>
    </row>
    <row r="61" spans="1:19" ht="15">
      <c r="A61" s="6"/>
      <c r="B61" s="6"/>
      <c r="C61" s="52"/>
      <c r="D61" s="52"/>
      <c r="E61" s="62"/>
      <c r="F61" s="52"/>
      <c r="G61" s="52"/>
      <c r="H61" s="52"/>
      <c r="I61" s="52"/>
      <c r="J61" s="62"/>
      <c r="K61" s="52"/>
      <c r="L61" s="6"/>
      <c r="M61" s="6"/>
      <c r="N61" s="142"/>
      <c r="O61" s="142"/>
      <c r="P61" s="6"/>
      <c r="Q61" s="6"/>
      <c r="R61" s="6"/>
      <c r="S61" s="6"/>
    </row>
    <row r="62" spans="3:15" ht="12.75">
      <c r="C62" s="6"/>
      <c r="D62" s="6"/>
      <c r="E62" s="50"/>
      <c r="J62" s="50"/>
      <c r="K62" s="6"/>
      <c r="L62" s="6"/>
      <c r="M62" s="6"/>
      <c r="N62" s="142"/>
      <c r="O62" s="6"/>
    </row>
    <row r="63" spans="3:10" ht="12.75">
      <c r="C63" s="6"/>
      <c r="D63" s="6"/>
      <c r="E63" s="50"/>
      <c r="J63" s="50"/>
    </row>
    <row r="64" spans="3:10" ht="12.75">
      <c r="C64" s="6"/>
      <c r="D64" s="6"/>
      <c r="J64" s="50"/>
    </row>
    <row r="65" spans="3:4" ht="12.75">
      <c r="C65" s="6"/>
      <c r="D65" s="6"/>
    </row>
    <row r="66" spans="3:4" ht="12.75">
      <c r="C66" s="6"/>
      <c r="D66" s="6"/>
    </row>
    <row r="67" spans="3:4" ht="12.75">
      <c r="C67" s="6"/>
      <c r="D67" s="6"/>
    </row>
    <row r="68" spans="3:4" ht="12.75">
      <c r="C68" s="6"/>
      <c r="D68" s="6"/>
    </row>
    <row r="76" ht="12.75">
      <c r="K76" s="6"/>
    </row>
    <row r="77" ht="12.75">
      <c r="K77" s="6"/>
    </row>
    <row r="78" ht="12.75">
      <c r="K78" s="6"/>
    </row>
    <row r="79" spans="9:11" ht="12.75">
      <c r="I79" s="50"/>
      <c r="K79" s="6"/>
    </row>
    <row r="80" spans="9:11" ht="12.75">
      <c r="I80" s="50"/>
      <c r="K80" s="6"/>
    </row>
    <row r="81" spans="9:11" ht="12.75">
      <c r="I81" s="50"/>
      <c r="K81" s="6"/>
    </row>
    <row r="82" spans="8:11" ht="12.75">
      <c r="H82" s="96"/>
      <c r="I82" s="130"/>
      <c r="K82" s="6"/>
    </row>
    <row r="83" spans="9:11" ht="12.75">
      <c r="I83" s="50"/>
      <c r="K83" s="6"/>
    </row>
    <row r="84" spans="9:11" ht="12.75">
      <c r="I84" s="50"/>
      <c r="K84" s="6"/>
    </row>
    <row r="85" spans="9:11" ht="12.75">
      <c r="I85" s="50"/>
      <c r="K85" s="6"/>
    </row>
    <row r="86" spans="9:11" ht="12.75">
      <c r="I86" s="50"/>
      <c r="K86" s="6"/>
    </row>
    <row r="87" spans="9:11" ht="12.75">
      <c r="I87" s="50"/>
      <c r="K87" s="6"/>
    </row>
    <row r="88" spans="9:11" ht="12.75">
      <c r="I88" s="50"/>
      <c r="K88" s="6"/>
    </row>
    <row r="89" spans="8:11" ht="12.75">
      <c r="H89" s="96"/>
      <c r="I89" s="130"/>
      <c r="K89" s="6"/>
    </row>
    <row r="90" spans="9:11" ht="12.75">
      <c r="I90" s="50"/>
      <c r="K90" s="6"/>
    </row>
    <row r="91" spans="9:11" ht="12.75">
      <c r="I91" s="50"/>
      <c r="K91" s="6"/>
    </row>
    <row r="92" spans="9:11" ht="12.75">
      <c r="I92" s="50"/>
      <c r="K92" s="6"/>
    </row>
    <row r="93" spans="9:11" ht="12.75">
      <c r="I93" s="50"/>
      <c r="K93" s="6"/>
    </row>
    <row r="94" spans="9:11" ht="12.75">
      <c r="I94" s="50"/>
      <c r="K94" s="6"/>
    </row>
    <row r="95" spans="8:11" ht="12.75">
      <c r="H95" s="96"/>
      <c r="I95" s="130"/>
      <c r="K95" s="6"/>
    </row>
    <row r="96" spans="9:11" ht="12.75">
      <c r="I96" s="50"/>
      <c r="K96" s="6"/>
    </row>
    <row r="97" spans="9:11" ht="12.75">
      <c r="I97" s="50"/>
      <c r="K97" s="6"/>
    </row>
    <row r="98" spans="9:11" ht="12.75">
      <c r="I98" s="50"/>
      <c r="K98" s="6"/>
    </row>
    <row r="99" spans="8:11" ht="12.75">
      <c r="H99" s="96"/>
      <c r="I99" s="130"/>
      <c r="K99" s="6"/>
    </row>
    <row r="100" spans="9:11" ht="12.75">
      <c r="I100" s="50"/>
      <c r="K100" s="6"/>
    </row>
    <row r="101" spans="9:11" ht="12.75">
      <c r="I101" s="50"/>
      <c r="K101" s="6"/>
    </row>
    <row r="102" spans="9:11" ht="12.75">
      <c r="I102" s="50"/>
      <c r="K102" s="6"/>
    </row>
    <row r="103" spans="9:11" ht="12.75">
      <c r="I103" s="50"/>
      <c r="K103" s="6"/>
    </row>
    <row r="104" spans="9:11" ht="12.75">
      <c r="I104" s="50"/>
      <c r="K104" s="6"/>
    </row>
    <row r="105" spans="9:11" ht="12.75">
      <c r="I105" s="50"/>
      <c r="K105" s="6"/>
    </row>
    <row r="106" spans="8:11" ht="12.75">
      <c r="H106" s="96"/>
      <c r="I106" s="130"/>
      <c r="K106" s="6"/>
    </row>
    <row r="107" spans="9:11" ht="12.75">
      <c r="I107" s="50"/>
      <c r="K107" s="6"/>
    </row>
    <row r="108" spans="9:11" ht="12.75">
      <c r="I108" s="50"/>
      <c r="K108" s="6"/>
    </row>
    <row r="109" spans="9:11" ht="12.75">
      <c r="I109" s="50"/>
      <c r="K109" s="6"/>
    </row>
    <row r="110" spans="9:11" ht="12.75">
      <c r="I110" s="50"/>
      <c r="K110" s="6"/>
    </row>
    <row r="111" spans="9:11" ht="12.75">
      <c r="I111" s="50"/>
      <c r="K111" s="6"/>
    </row>
    <row r="112" spans="8:11" ht="12.75">
      <c r="H112" s="96"/>
      <c r="I112" s="130"/>
      <c r="K112" s="6"/>
    </row>
    <row r="113" spans="9:11" ht="12.75">
      <c r="I113" s="50"/>
      <c r="K113" s="6"/>
    </row>
    <row r="114" spans="9:11" ht="12.75">
      <c r="I114" s="50"/>
      <c r="K114" s="6"/>
    </row>
    <row r="115" spans="9:11" ht="12.75">
      <c r="I115" s="50"/>
      <c r="K115" s="6"/>
    </row>
    <row r="116" spans="9:11" ht="12.75">
      <c r="I116" s="50"/>
      <c r="K116" s="6"/>
    </row>
    <row r="117" spans="9:11" ht="12.75">
      <c r="I117" s="50"/>
      <c r="K117" s="6"/>
    </row>
    <row r="118" spans="9:11" ht="12.75">
      <c r="I118" s="50"/>
      <c r="K118" s="6"/>
    </row>
    <row r="119" spans="9:11" ht="12.75">
      <c r="I119" s="50"/>
      <c r="K119" s="6"/>
    </row>
    <row r="120" spans="9:11" ht="12.75">
      <c r="I120" s="50"/>
      <c r="K120" s="6"/>
    </row>
    <row r="121" spans="8:11" ht="12.75">
      <c r="H121" s="28"/>
      <c r="I121" s="31"/>
      <c r="K121" s="6"/>
    </row>
    <row r="122" spans="9:11" ht="12.75">
      <c r="I122" s="50"/>
      <c r="K122" s="6"/>
    </row>
    <row r="123" spans="9:11" ht="12.75">
      <c r="I123" s="50"/>
      <c r="K123" s="6"/>
    </row>
    <row r="124" spans="9:11" ht="12.75">
      <c r="I124" s="50"/>
      <c r="K124" s="6"/>
    </row>
    <row r="125" spans="9:11" ht="12.75">
      <c r="I125" s="50"/>
      <c r="K125" s="6"/>
    </row>
    <row r="126" spans="9:11" ht="12.75">
      <c r="I126" s="50"/>
      <c r="K126" s="6"/>
    </row>
    <row r="127" spans="9:11" ht="12.75">
      <c r="I127" s="50"/>
      <c r="K127" s="6"/>
    </row>
    <row r="128" spans="9:11" ht="12.75">
      <c r="I128" s="50"/>
      <c r="K128" s="6"/>
    </row>
    <row r="129" spans="9:11" ht="12.75">
      <c r="I129" s="50"/>
      <c r="K129" s="6"/>
    </row>
    <row r="130" spans="9:11" ht="12.75">
      <c r="I130" s="50"/>
      <c r="K130" s="6"/>
    </row>
    <row r="131" spans="9:11" ht="12.75">
      <c r="I131" s="50"/>
      <c r="K131" s="6"/>
    </row>
    <row r="132" spans="8:11" ht="12.75">
      <c r="H132" s="28"/>
      <c r="I132" s="31"/>
      <c r="K132" s="6"/>
    </row>
    <row r="133" spans="9:11" ht="12.75">
      <c r="I133" s="50"/>
      <c r="K133" s="6"/>
    </row>
    <row r="134" spans="9:11" ht="12.75">
      <c r="I134" s="50"/>
      <c r="K134" s="6"/>
    </row>
    <row r="135" spans="9:11" ht="12.75">
      <c r="I135" s="50"/>
      <c r="K135" s="6"/>
    </row>
    <row r="136" spans="9:11" ht="12.75">
      <c r="I136" s="50"/>
      <c r="K136" s="6"/>
    </row>
    <row r="137" spans="9:11" ht="12.75">
      <c r="I137" s="50"/>
      <c r="K137" s="6"/>
    </row>
    <row r="138" spans="8:11" ht="12.75">
      <c r="H138" s="28"/>
      <c r="I138" s="31"/>
      <c r="K138" s="6"/>
    </row>
    <row r="139" spans="8:11" ht="12.75">
      <c r="H139" s="28"/>
      <c r="I139" s="31"/>
      <c r="K139" s="6"/>
    </row>
    <row r="140" spans="9:11" ht="12.75">
      <c r="I140" s="50"/>
      <c r="K140" s="6"/>
    </row>
    <row r="141" spans="9:11" ht="12.75">
      <c r="I141" s="50"/>
      <c r="K141" s="6"/>
    </row>
    <row r="142" spans="9:11" ht="12.75">
      <c r="I142" s="50"/>
      <c r="K142" s="6"/>
    </row>
    <row r="143" spans="9:11" ht="12.75">
      <c r="I143" s="50"/>
      <c r="K143" s="6"/>
    </row>
    <row r="144" spans="9:11" ht="12.75">
      <c r="I144" s="50"/>
      <c r="K144" s="6"/>
    </row>
    <row r="145" ht="12.75">
      <c r="K145" s="6"/>
    </row>
    <row r="146" ht="12.75">
      <c r="K146" s="6"/>
    </row>
    <row r="147" ht="12.75">
      <c r="K147" s="6"/>
    </row>
    <row r="148" ht="12.75">
      <c r="K148" s="6"/>
    </row>
    <row r="149" ht="12.75">
      <c r="K149" s="6"/>
    </row>
    <row r="150" ht="12.75">
      <c r="K150" s="6"/>
    </row>
  </sheetData>
  <sheetProtection/>
  <mergeCells count="5">
    <mergeCell ref="B2:G2"/>
    <mergeCell ref="M30:M31"/>
    <mergeCell ref="B7:D7"/>
    <mergeCell ref="C9:D9"/>
    <mergeCell ref="C8:D8"/>
  </mergeCells>
  <printOptions/>
  <pageMargins left="0.75" right="0.75" top="1" bottom="0.65" header="0.5" footer="0.5"/>
  <pageSetup horizontalDpi="600" verticalDpi="600" orientation="portrait" paperSize="9" scale="98" r:id="rId1"/>
  <colBreaks count="1" manualBreakCount="1">
    <brk id="4" max="5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2" sqref="B2:E2"/>
    </sheetView>
  </sheetViews>
  <sheetFormatPr defaultColWidth="9.00390625" defaultRowHeight="12.75"/>
  <cols>
    <col min="1" max="1" width="4.375" style="0" customWidth="1"/>
    <col min="2" max="2" width="17.875" style="0" customWidth="1"/>
    <col min="3" max="3" width="11.875" style="0" customWidth="1"/>
    <col min="4" max="4" width="25.25390625" style="0" customWidth="1"/>
    <col min="5" max="5" width="13.00390625" style="0" customWidth="1"/>
    <col min="6" max="6" width="18.125" style="0" customWidth="1"/>
    <col min="7" max="7" width="10.875" style="0" customWidth="1"/>
    <col min="8" max="8" width="19.00390625" style="0" customWidth="1"/>
    <col min="9" max="9" width="10.875" style="0" customWidth="1"/>
  </cols>
  <sheetData>
    <row r="1" spans="1:8" ht="23.25" customHeight="1">
      <c r="A1" s="684" t="s">
        <v>157</v>
      </c>
      <c r="B1" s="685"/>
      <c r="C1" s="685"/>
      <c r="D1" s="685"/>
      <c r="E1" s="392"/>
      <c r="F1" s="392"/>
      <c r="G1" s="392"/>
      <c r="H1" s="392"/>
    </row>
    <row r="2" spans="1:8" ht="12.75">
      <c r="A2" s="388"/>
      <c r="B2" s="690" t="s">
        <v>458</v>
      </c>
      <c r="C2" s="690"/>
      <c r="D2" s="690"/>
      <c r="E2" s="690"/>
      <c r="F2" s="392"/>
      <c r="G2" s="392"/>
      <c r="H2" s="392"/>
    </row>
    <row r="3" spans="1:8" ht="13.5" thickBot="1">
      <c r="A3" s="388"/>
      <c r="B3" s="392"/>
      <c r="C3" s="461"/>
      <c r="D3" s="462"/>
      <c r="E3" s="462"/>
      <c r="F3" s="392"/>
      <c r="G3" s="392"/>
      <c r="H3" s="392"/>
    </row>
    <row r="4" spans="1:9" ht="13.5" thickBot="1">
      <c r="A4" s="388"/>
      <c r="B4" s="686" t="s">
        <v>382</v>
      </c>
      <c r="C4" s="687"/>
      <c r="D4" s="687"/>
      <c r="E4" s="687"/>
      <c r="F4" s="688"/>
      <c r="G4" s="688"/>
      <c r="H4" s="689"/>
      <c r="I4" s="203"/>
    </row>
    <row r="5" spans="1:8" ht="13.5" thickBot="1">
      <c r="A5" s="388"/>
      <c r="B5" s="388"/>
      <c r="C5" s="388"/>
      <c r="D5" s="388"/>
      <c r="E5" s="388"/>
      <c r="F5" s="392"/>
      <c r="G5" s="392"/>
      <c r="H5" s="392"/>
    </row>
    <row r="6" spans="1:8" ht="21.75" thickBot="1">
      <c r="A6" s="463" t="s">
        <v>54</v>
      </c>
      <c r="B6" s="464" t="s">
        <v>60</v>
      </c>
      <c r="C6" s="465" t="s">
        <v>61</v>
      </c>
      <c r="D6" s="464" t="s">
        <v>62</v>
      </c>
      <c r="E6" s="466" t="s">
        <v>158</v>
      </c>
      <c r="F6" s="392"/>
      <c r="G6" s="392"/>
      <c r="H6" s="392"/>
    </row>
    <row r="7" spans="1:8" ht="12.75">
      <c r="A7" s="467" t="s">
        <v>16</v>
      </c>
      <c r="B7" s="468" t="s">
        <v>283</v>
      </c>
      <c r="C7" s="469"/>
      <c r="D7" s="605" t="s">
        <v>64</v>
      </c>
      <c r="E7" s="606">
        <v>48967</v>
      </c>
      <c r="F7" s="392"/>
      <c r="G7" s="392"/>
      <c r="H7" s="392"/>
    </row>
    <row r="8" spans="1:8" ht="14.25" customHeight="1">
      <c r="A8" s="467"/>
      <c r="B8" s="469"/>
      <c r="C8" s="469"/>
      <c r="D8" s="605" t="s">
        <v>22</v>
      </c>
      <c r="E8" s="470">
        <v>13221</v>
      </c>
      <c r="F8" s="392"/>
      <c r="G8" s="392"/>
      <c r="H8" s="392"/>
    </row>
    <row r="9" spans="1:8" ht="14.25" customHeight="1">
      <c r="A9" s="467"/>
      <c r="B9" s="469"/>
      <c r="C9" s="469"/>
      <c r="D9" s="605" t="s">
        <v>65</v>
      </c>
      <c r="E9" s="470">
        <v>36597</v>
      </c>
      <c r="F9" s="392"/>
      <c r="G9" s="392"/>
      <c r="H9" s="392"/>
    </row>
    <row r="10" spans="1:8" ht="14.25" customHeight="1">
      <c r="A10" s="467"/>
      <c r="B10" s="469"/>
      <c r="C10" s="469"/>
      <c r="D10" s="605" t="s">
        <v>119</v>
      </c>
      <c r="E10" s="607">
        <v>3000</v>
      </c>
      <c r="F10" s="392"/>
      <c r="G10" s="392"/>
      <c r="H10" s="392"/>
    </row>
    <row r="11" spans="1:8" ht="14.25" customHeight="1">
      <c r="A11" s="467"/>
      <c r="B11" s="469"/>
      <c r="C11" s="469"/>
      <c r="D11" s="605" t="s">
        <v>116</v>
      </c>
      <c r="E11" s="607"/>
      <c r="F11" s="392"/>
      <c r="G11" s="392"/>
      <c r="H11" s="392"/>
    </row>
    <row r="12" spans="1:8" ht="14.25" customHeight="1" thickBot="1">
      <c r="A12" s="467"/>
      <c r="B12" s="469"/>
      <c r="C12" s="469"/>
      <c r="D12" s="388" t="s">
        <v>205</v>
      </c>
      <c r="E12" s="608"/>
      <c r="F12" s="392"/>
      <c r="G12" s="392"/>
      <c r="H12" s="392"/>
    </row>
    <row r="13" spans="1:8" ht="27.75" customHeight="1" thickBot="1">
      <c r="A13" s="467"/>
      <c r="B13" s="469"/>
      <c r="C13" s="471"/>
      <c r="D13" s="463" t="s">
        <v>284</v>
      </c>
      <c r="E13" s="472">
        <f>SUM(E7:E12)</f>
        <v>101785</v>
      </c>
      <c r="F13" s="392"/>
      <c r="G13" s="392"/>
      <c r="H13" s="392"/>
    </row>
    <row r="14" ht="12.75" hidden="1"/>
    <row r="15" ht="12.75" hidden="1">
      <c r="F15">
        <v>363379</v>
      </c>
    </row>
  </sheetData>
  <sheetProtection/>
  <mergeCells count="3">
    <mergeCell ref="A1:D1"/>
    <mergeCell ref="B4:H4"/>
    <mergeCell ref="B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6.125" style="0" customWidth="1"/>
    <col min="4" max="4" width="16.375" style="0" customWidth="1"/>
    <col min="5" max="5" width="9.125" style="6" customWidth="1"/>
  </cols>
  <sheetData>
    <row r="1" spans="1:2" ht="12.75">
      <c r="A1" s="617" t="s">
        <v>285</v>
      </c>
      <c r="B1" s="645"/>
    </row>
    <row r="2" spans="1:4" ht="15.75">
      <c r="A2" s="655" t="s">
        <v>459</v>
      </c>
      <c r="B2" s="655"/>
      <c r="C2" s="655"/>
      <c r="D2" s="655"/>
    </row>
    <row r="3" spans="1:4" ht="13.5" thickBot="1">
      <c r="A3" s="111"/>
      <c r="B3" s="111"/>
      <c r="C3" s="111"/>
      <c r="D3" s="111"/>
    </row>
    <row r="4" spans="1:4" ht="13.5" thickBot="1">
      <c r="A4" s="656" t="s">
        <v>404</v>
      </c>
      <c r="B4" s="657"/>
      <c r="C4" s="657"/>
      <c r="D4" s="658"/>
    </row>
    <row r="5" ht="13.5" thickBot="1"/>
    <row r="6" spans="1:4" ht="13.5" thickBot="1">
      <c r="A6" s="167"/>
      <c r="B6" s="47"/>
      <c r="C6" s="215" t="s">
        <v>108</v>
      </c>
      <c r="D6" s="216" t="s">
        <v>107</v>
      </c>
    </row>
    <row r="7" spans="1:4" ht="13.5" thickBot="1">
      <c r="A7" s="84" t="s">
        <v>103</v>
      </c>
      <c r="B7" s="79" t="s">
        <v>96</v>
      </c>
      <c r="C7" s="217" t="s">
        <v>70</v>
      </c>
      <c r="D7" s="91" t="s">
        <v>70</v>
      </c>
    </row>
    <row r="8" spans="1:4" ht="12.75">
      <c r="A8" s="218"/>
      <c r="B8" s="6"/>
      <c r="C8" s="92"/>
      <c r="D8" s="54"/>
    </row>
    <row r="9" spans="1:4" ht="15.75">
      <c r="A9" s="40" t="s">
        <v>18</v>
      </c>
      <c r="B9" s="546" t="s">
        <v>241</v>
      </c>
      <c r="C9" s="154"/>
      <c r="D9" s="158"/>
    </row>
    <row r="10" spans="1:4" ht="15.75">
      <c r="A10" s="40" t="s">
        <v>33</v>
      </c>
      <c r="B10" s="546" t="s">
        <v>242</v>
      </c>
      <c r="C10" s="154"/>
      <c r="D10" s="158"/>
    </row>
    <row r="11" spans="1:4" ht="15.75">
      <c r="A11" s="40" t="s">
        <v>38</v>
      </c>
      <c r="B11" s="546" t="s">
        <v>244</v>
      </c>
      <c r="C11" s="154">
        <v>97902</v>
      </c>
      <c r="D11" s="158">
        <v>77675</v>
      </c>
    </row>
    <row r="12" spans="1:4" ht="15.75">
      <c r="A12" s="40" t="s">
        <v>19</v>
      </c>
      <c r="B12" s="546" t="s">
        <v>57</v>
      </c>
      <c r="C12" s="154"/>
      <c r="D12" s="158">
        <v>1206</v>
      </c>
    </row>
    <row r="13" spans="1:4" ht="15.75">
      <c r="A13" s="40" t="s">
        <v>20</v>
      </c>
      <c r="B13" s="546" t="s">
        <v>58</v>
      </c>
      <c r="C13" s="154"/>
      <c r="D13" s="158">
        <v>7389</v>
      </c>
    </row>
    <row r="14" spans="1:4" ht="15.75">
      <c r="A14" s="40" t="s">
        <v>88</v>
      </c>
      <c r="B14" s="546" t="s">
        <v>247</v>
      </c>
      <c r="C14" s="154"/>
      <c r="D14" s="158"/>
    </row>
    <row r="15" spans="1:4" ht="15.75">
      <c r="A15" s="40" t="s">
        <v>42</v>
      </c>
      <c r="B15" s="546" t="s">
        <v>248</v>
      </c>
      <c r="C15" s="154"/>
      <c r="D15" s="158"/>
    </row>
    <row r="16" spans="1:4" ht="15.75">
      <c r="A16" s="40" t="s">
        <v>43</v>
      </c>
      <c r="B16" s="546" t="s">
        <v>210</v>
      </c>
      <c r="C16" s="154"/>
      <c r="D16" s="158"/>
    </row>
    <row r="17" spans="1:4" ht="15.75">
      <c r="A17" s="40" t="s">
        <v>45</v>
      </c>
      <c r="B17" s="547" t="s">
        <v>267</v>
      </c>
      <c r="C17" s="154"/>
      <c r="D17" s="158"/>
    </row>
    <row r="18" spans="1:4" ht="15.75">
      <c r="A18" s="40" t="s">
        <v>89</v>
      </c>
      <c r="B18" s="547" t="s">
        <v>266</v>
      </c>
      <c r="C18" s="154"/>
      <c r="D18" s="158"/>
    </row>
    <row r="19" spans="1:6" ht="15.75">
      <c r="A19" s="40" t="s">
        <v>90</v>
      </c>
      <c r="B19" s="547" t="s">
        <v>250</v>
      </c>
      <c r="C19" s="154"/>
      <c r="D19" s="158"/>
      <c r="F19" s="112"/>
    </row>
    <row r="20" spans="1:4" ht="15.75">
      <c r="A20" s="40" t="s">
        <v>91</v>
      </c>
      <c r="B20" s="546" t="s">
        <v>252</v>
      </c>
      <c r="C20" s="154"/>
      <c r="D20" s="158"/>
    </row>
    <row r="21" spans="1:4" ht="15.75">
      <c r="A21" s="40" t="s">
        <v>92</v>
      </c>
      <c r="B21" s="546" t="s">
        <v>253</v>
      </c>
      <c r="C21" s="154"/>
      <c r="D21" s="158"/>
    </row>
    <row r="22" spans="1:4" ht="15.75">
      <c r="A22" s="40" t="s">
        <v>93</v>
      </c>
      <c r="B22" s="547" t="s">
        <v>254</v>
      </c>
      <c r="C22" s="154"/>
      <c r="D22" s="158">
        <v>1016</v>
      </c>
    </row>
    <row r="23" spans="1:4" ht="15.75">
      <c r="A23" s="40" t="s">
        <v>94</v>
      </c>
      <c r="B23" s="547" t="s">
        <v>405</v>
      </c>
      <c r="C23" s="154">
        <v>4503</v>
      </c>
      <c r="D23" s="158">
        <v>14522</v>
      </c>
    </row>
    <row r="24" spans="1:4" ht="16.5" thickBot="1">
      <c r="A24" s="40" t="s">
        <v>98</v>
      </c>
      <c r="B24" s="546" t="s">
        <v>295</v>
      </c>
      <c r="C24" s="154">
        <v>30</v>
      </c>
      <c r="D24" s="158">
        <v>627</v>
      </c>
    </row>
    <row r="25" spans="1:4" ht="30.75" customHeight="1" thickBot="1">
      <c r="A25" s="82"/>
      <c r="B25" s="340" t="s">
        <v>286</v>
      </c>
      <c r="C25" s="567">
        <f>SUM(C8:C24)</f>
        <v>102435</v>
      </c>
      <c r="D25" s="567">
        <f>SUM(D8:D24)</f>
        <v>102435</v>
      </c>
    </row>
  </sheetData>
  <sheetProtection/>
  <mergeCells count="3">
    <mergeCell ref="A1:B1"/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2" sqref="B2:E2"/>
    </sheetView>
  </sheetViews>
  <sheetFormatPr defaultColWidth="9.00390625" defaultRowHeight="12.75"/>
  <cols>
    <col min="1" max="1" width="50.25390625" style="334" customWidth="1"/>
    <col min="2" max="3" width="18.75390625" style="335" customWidth="1"/>
    <col min="4" max="5" width="17.375" style="335" customWidth="1"/>
    <col min="6" max="6" width="16.875" style="333" customWidth="1"/>
    <col min="7" max="7" width="5.25390625" style="333" customWidth="1"/>
    <col min="8" max="8" width="3.625" style="333" customWidth="1"/>
    <col min="9" max="9" width="5.125" style="333" customWidth="1"/>
    <col min="10" max="10" width="5.875" style="333" customWidth="1"/>
    <col min="11" max="11" width="4.375" style="333" customWidth="1"/>
    <col min="12" max="12" width="5.25390625" style="333" customWidth="1"/>
    <col min="13" max="13" width="5.75390625" style="333" customWidth="1"/>
    <col min="14" max="14" width="4.875" style="333" customWidth="1"/>
    <col min="15" max="15" width="4.75390625" style="333" customWidth="1"/>
    <col min="16" max="16" width="4.375" style="333" customWidth="1"/>
    <col min="17" max="17" width="5.75390625" style="333" customWidth="1"/>
    <col min="18" max="18" width="5.375" style="333" customWidth="1"/>
    <col min="19" max="19" width="5.125" style="333" customWidth="1"/>
    <col min="20" max="20" width="5.75390625" style="333" customWidth="1"/>
    <col min="21" max="21" width="4.875" style="333" customWidth="1"/>
    <col min="22" max="22" width="4.375" style="334" customWidth="1"/>
    <col min="23" max="24" width="4.875" style="334" customWidth="1"/>
    <col min="25" max="25" width="4.00390625" style="334" customWidth="1"/>
    <col min="26" max="26" width="4.875" style="334" customWidth="1"/>
    <col min="27" max="16384" width="9.125" style="334" customWidth="1"/>
  </cols>
  <sheetData>
    <row r="1" spans="1:5" ht="12.75">
      <c r="A1" s="28" t="s">
        <v>157</v>
      </c>
      <c r="B1" s="314"/>
      <c r="C1" s="314"/>
      <c r="D1" s="314"/>
      <c r="E1" s="314"/>
    </row>
    <row r="2" spans="2:5" ht="19.5" customHeight="1">
      <c r="B2" s="634" t="s">
        <v>442</v>
      </c>
      <c r="C2" s="634"/>
      <c r="D2" s="634"/>
      <c r="E2" s="634"/>
    </row>
    <row r="3" spans="1:3" ht="13.5" thickBot="1">
      <c r="A3" s="131"/>
      <c r="B3" s="138"/>
      <c r="C3" s="138"/>
    </row>
    <row r="4" spans="1:6" ht="31.5" customHeight="1" thickBot="1">
      <c r="A4" s="629" t="s">
        <v>349</v>
      </c>
      <c r="B4" s="630"/>
      <c r="C4" s="630"/>
      <c r="D4" s="630"/>
      <c r="E4" s="630"/>
      <c r="F4" s="631"/>
    </row>
    <row r="5" spans="1:5" ht="13.5" thickBot="1">
      <c r="A5" s="333"/>
      <c r="B5" s="314"/>
      <c r="C5" s="314"/>
      <c r="D5" s="314"/>
      <c r="E5" s="314"/>
    </row>
    <row r="6" spans="1:6" ht="12.75">
      <c r="A6" s="333"/>
      <c r="B6" s="632" t="s">
        <v>264</v>
      </c>
      <c r="C6" s="633"/>
      <c r="D6" s="632" t="s">
        <v>272</v>
      </c>
      <c r="E6" s="633"/>
      <c r="F6" s="523" t="s">
        <v>352</v>
      </c>
    </row>
    <row r="7" spans="1:6" ht="21" customHeight="1" thickBot="1">
      <c r="A7" s="333"/>
      <c r="B7" s="493"/>
      <c r="C7" s="493"/>
      <c r="D7" s="494"/>
      <c r="E7" s="522"/>
      <c r="F7" s="488"/>
    </row>
    <row r="8" spans="1:19" ht="39" customHeight="1" thickBot="1">
      <c r="A8" s="202" t="s">
        <v>55</v>
      </c>
      <c r="B8" s="521" t="s">
        <v>350</v>
      </c>
      <c r="C8" s="521" t="s">
        <v>354</v>
      </c>
      <c r="D8" s="521" t="s">
        <v>351</v>
      </c>
      <c r="E8" s="521" t="s">
        <v>354</v>
      </c>
      <c r="F8" s="521" t="s">
        <v>353</v>
      </c>
      <c r="G8" s="28"/>
      <c r="H8" s="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</row>
    <row r="9" spans="1:21" s="13" customFormat="1" ht="17.25" customHeight="1">
      <c r="A9" s="162" t="s">
        <v>228</v>
      </c>
      <c r="B9" s="134"/>
      <c r="C9" s="134"/>
      <c r="D9" s="134">
        <v>120</v>
      </c>
      <c r="E9" s="134">
        <v>30</v>
      </c>
      <c r="F9" s="134"/>
      <c r="G9" s="115"/>
      <c r="H9" s="116"/>
      <c r="I9" s="117"/>
      <c r="J9" s="114"/>
      <c r="K9" s="114"/>
      <c r="L9" s="115"/>
      <c r="M9" s="115"/>
      <c r="N9" s="116"/>
      <c r="O9" s="115"/>
      <c r="P9" s="96"/>
      <c r="Q9" s="118"/>
      <c r="R9" s="96"/>
      <c r="S9" s="130"/>
      <c r="T9" s="96"/>
      <c r="U9" s="96"/>
    </row>
    <row r="10" spans="1:19" ht="15.75">
      <c r="A10" s="159" t="s">
        <v>273</v>
      </c>
      <c r="B10" s="134">
        <v>9936</v>
      </c>
      <c r="C10" s="134">
        <v>10646</v>
      </c>
      <c r="D10" s="132"/>
      <c r="E10" s="132">
        <v>280</v>
      </c>
      <c r="F10" s="132"/>
      <c r="G10" s="120"/>
      <c r="H10" s="121"/>
      <c r="I10" s="122"/>
      <c r="J10" s="119"/>
      <c r="K10" s="119"/>
      <c r="L10" s="120"/>
      <c r="M10" s="120"/>
      <c r="N10" s="121"/>
      <c r="O10" s="120"/>
      <c r="Q10" s="5"/>
      <c r="S10" s="336"/>
    </row>
    <row r="11" spans="1:19" ht="15.75">
      <c r="A11" s="159" t="s">
        <v>226</v>
      </c>
      <c r="B11" s="134">
        <v>560</v>
      </c>
      <c r="C11" s="134">
        <v>560</v>
      </c>
      <c r="D11" s="132"/>
      <c r="E11" s="132">
        <v>2200</v>
      </c>
      <c r="F11" s="132">
        <v>5550</v>
      </c>
      <c r="G11" s="120"/>
      <c r="H11" s="121"/>
      <c r="I11" s="122"/>
      <c r="J11" s="119"/>
      <c r="K11" s="119"/>
      <c r="L11" s="120"/>
      <c r="M11" s="120"/>
      <c r="N11" s="121"/>
      <c r="O11" s="120"/>
      <c r="Q11" s="5"/>
      <c r="S11" s="336"/>
    </row>
    <row r="12" spans="1:19" ht="15.75">
      <c r="A12" s="159" t="s">
        <v>229</v>
      </c>
      <c r="B12" s="134">
        <v>240</v>
      </c>
      <c r="C12" s="134">
        <v>240</v>
      </c>
      <c r="D12" s="132"/>
      <c r="E12" s="132"/>
      <c r="F12" s="132"/>
      <c r="G12" s="120"/>
      <c r="H12" s="121"/>
      <c r="I12" s="122"/>
      <c r="J12" s="119"/>
      <c r="K12" s="119"/>
      <c r="L12" s="120"/>
      <c r="M12" s="120"/>
      <c r="N12" s="121"/>
      <c r="O12" s="120"/>
      <c r="Q12" s="5"/>
      <c r="S12" s="336"/>
    </row>
    <row r="13" spans="1:19" ht="16.5" thickBot="1">
      <c r="A13" s="160" t="s">
        <v>142</v>
      </c>
      <c r="B13" s="495">
        <v>512</v>
      </c>
      <c r="C13" s="495"/>
      <c r="D13" s="133"/>
      <c r="E13" s="133"/>
      <c r="F13" s="133"/>
      <c r="G13" s="120"/>
      <c r="H13" s="121"/>
      <c r="I13" s="122"/>
      <c r="J13" s="119"/>
      <c r="K13" s="119"/>
      <c r="L13" s="120"/>
      <c r="M13" s="120"/>
      <c r="N13" s="121"/>
      <c r="O13" s="120"/>
      <c r="Q13" s="5"/>
      <c r="S13" s="336"/>
    </row>
    <row r="14" spans="1:19" ht="16.5" thickBot="1">
      <c r="A14" s="161" t="s">
        <v>161</v>
      </c>
      <c r="B14" s="136">
        <f>SUM(B9:B13)</f>
        <v>11248</v>
      </c>
      <c r="C14" s="136">
        <f>SUM(C9:C13)</f>
        <v>11446</v>
      </c>
      <c r="D14" s="136">
        <f>SUM(D9:D13)</f>
        <v>120</v>
      </c>
      <c r="E14" s="136">
        <f>SUM(E9:E13)</f>
        <v>2510</v>
      </c>
      <c r="F14" s="136">
        <f>SUM(F9:F13)</f>
        <v>5550</v>
      </c>
      <c r="G14" s="120"/>
      <c r="H14" s="121"/>
      <c r="I14" s="122"/>
      <c r="J14" s="119"/>
      <c r="K14" s="119"/>
      <c r="L14" s="120"/>
      <c r="M14" s="120"/>
      <c r="N14" s="121"/>
      <c r="O14" s="120"/>
      <c r="Q14" s="5"/>
      <c r="S14" s="336"/>
    </row>
    <row r="15" spans="1:19" ht="15.75">
      <c r="A15" s="162" t="s">
        <v>1</v>
      </c>
      <c r="B15" s="134">
        <v>422</v>
      </c>
      <c r="C15" s="134">
        <v>151</v>
      </c>
      <c r="D15" s="134"/>
      <c r="E15" s="134">
        <v>2303</v>
      </c>
      <c r="F15" s="134">
        <v>2431</v>
      </c>
      <c r="G15" s="120"/>
      <c r="H15" s="121"/>
      <c r="I15" s="122"/>
      <c r="J15" s="119"/>
      <c r="K15" s="119"/>
      <c r="L15" s="120"/>
      <c r="M15" s="120"/>
      <c r="N15" s="121"/>
      <c r="O15" s="120"/>
      <c r="Q15" s="5"/>
      <c r="R15" s="96"/>
      <c r="S15" s="336"/>
    </row>
    <row r="16" spans="1:19" ht="16.5" thickBot="1">
      <c r="A16" s="160" t="s">
        <v>2</v>
      </c>
      <c r="B16" s="496">
        <v>115</v>
      </c>
      <c r="C16" s="133">
        <v>1000</v>
      </c>
      <c r="D16" s="133"/>
      <c r="E16" s="133"/>
      <c r="F16" s="133"/>
      <c r="G16" s="120"/>
      <c r="H16" s="121"/>
      <c r="I16" s="122"/>
      <c r="J16" s="119"/>
      <c r="K16" s="119"/>
      <c r="L16" s="120"/>
      <c r="M16" s="120"/>
      <c r="N16" s="121"/>
      <c r="O16" s="120"/>
      <c r="Q16" s="5"/>
      <c r="S16" s="336"/>
    </row>
    <row r="17" spans="1:21" s="13" customFormat="1" ht="16.5" thickBot="1">
      <c r="A17" s="281" t="s">
        <v>160</v>
      </c>
      <c r="B17" s="288">
        <f>SUM(B14:B16)</f>
        <v>11785</v>
      </c>
      <c r="C17" s="288">
        <f>SUM(C14:C16)</f>
        <v>12597</v>
      </c>
      <c r="D17" s="288">
        <f>SUM(D14:D16)</f>
        <v>120</v>
      </c>
      <c r="E17" s="288">
        <f>SUM(E14:E16)</f>
        <v>4813</v>
      </c>
      <c r="F17" s="288">
        <f>SUM(F14:F16)</f>
        <v>7981</v>
      </c>
      <c r="G17" s="115"/>
      <c r="H17" s="116"/>
      <c r="I17" s="114"/>
      <c r="J17" s="114"/>
      <c r="K17" s="114"/>
      <c r="L17" s="115"/>
      <c r="M17" s="115"/>
      <c r="N17" s="116"/>
      <c r="O17" s="115"/>
      <c r="P17" s="96"/>
      <c r="Q17" s="118"/>
      <c r="R17" s="96"/>
      <c r="S17" s="130"/>
      <c r="T17" s="96"/>
      <c r="U17" s="96"/>
    </row>
    <row r="18" spans="1:19" ht="15.75">
      <c r="A18" s="162" t="s">
        <v>3</v>
      </c>
      <c r="B18" s="134"/>
      <c r="C18" s="134"/>
      <c r="D18" s="134"/>
      <c r="E18" s="134"/>
      <c r="F18" s="134"/>
      <c r="G18" s="120"/>
      <c r="H18" s="121"/>
      <c r="I18" s="122"/>
      <c r="J18" s="119"/>
      <c r="K18" s="119"/>
      <c r="L18" s="120"/>
      <c r="M18" s="120"/>
      <c r="N18" s="121"/>
      <c r="O18" s="120"/>
      <c r="Q18" s="5"/>
      <c r="S18" s="336"/>
    </row>
    <row r="19" spans="1:19" ht="15.75">
      <c r="A19" s="159" t="s">
        <v>133</v>
      </c>
      <c r="B19" s="132">
        <v>26000</v>
      </c>
      <c r="C19" s="132">
        <v>28000</v>
      </c>
      <c r="D19" s="132"/>
      <c r="E19" s="132"/>
      <c r="F19" s="132"/>
      <c r="G19" s="120"/>
      <c r="H19" s="121"/>
      <c r="I19" s="122"/>
      <c r="J19" s="119"/>
      <c r="K19" s="119"/>
      <c r="L19" s="120"/>
      <c r="M19" s="120"/>
      <c r="N19" s="121"/>
      <c r="O19" s="120"/>
      <c r="Q19" s="5"/>
      <c r="S19" s="336"/>
    </row>
    <row r="20" spans="1:19" ht="15.75">
      <c r="A20" s="159" t="s">
        <v>68</v>
      </c>
      <c r="B20" s="132"/>
      <c r="C20" s="132">
        <v>3000</v>
      </c>
      <c r="D20" s="132">
        <v>1000</v>
      </c>
      <c r="E20" s="132"/>
      <c r="F20" s="132"/>
      <c r="G20" s="120"/>
      <c r="H20" s="121"/>
      <c r="I20" s="122"/>
      <c r="J20" s="119"/>
      <c r="K20" s="119"/>
      <c r="L20" s="120"/>
      <c r="M20" s="120"/>
      <c r="N20" s="121"/>
      <c r="O20" s="120"/>
      <c r="Q20" s="5"/>
      <c r="S20" s="336"/>
    </row>
    <row r="21" spans="1:19" ht="15.75">
      <c r="A21" s="159" t="s">
        <v>139</v>
      </c>
      <c r="B21" s="132">
        <v>138629</v>
      </c>
      <c r="C21" s="132"/>
      <c r="D21" s="132"/>
      <c r="E21" s="132"/>
      <c r="F21" s="132"/>
      <c r="G21" s="120"/>
      <c r="H21" s="121"/>
      <c r="I21" s="122"/>
      <c r="J21" s="119"/>
      <c r="K21" s="119"/>
      <c r="L21" s="120"/>
      <c r="M21" s="120"/>
      <c r="N21" s="121"/>
      <c r="O21" s="120"/>
      <c r="Q21" s="5"/>
      <c r="S21" s="336"/>
    </row>
    <row r="22" spans="1:19" ht="15.75">
      <c r="A22" s="159" t="s">
        <v>143</v>
      </c>
      <c r="B22" s="132">
        <v>20000</v>
      </c>
      <c r="C22" s="132">
        <v>8500</v>
      </c>
      <c r="D22" s="132"/>
      <c r="E22" s="132"/>
      <c r="F22" s="132"/>
      <c r="G22" s="120"/>
      <c r="H22" s="121"/>
      <c r="I22" s="122"/>
      <c r="J22" s="119"/>
      <c r="K22" s="119"/>
      <c r="L22" s="120"/>
      <c r="M22" s="120"/>
      <c r="N22" s="121"/>
      <c r="O22" s="120"/>
      <c r="Q22" s="5"/>
      <c r="R22" s="96"/>
      <c r="S22" s="336"/>
    </row>
    <row r="23" spans="1:19" ht="16.5" thickBot="1">
      <c r="A23" s="160" t="s">
        <v>134</v>
      </c>
      <c r="B23" s="133"/>
      <c r="C23" s="133"/>
      <c r="D23" s="133"/>
      <c r="E23" s="133"/>
      <c r="F23" s="133"/>
      <c r="G23" s="120"/>
      <c r="H23" s="121"/>
      <c r="I23" s="123"/>
      <c r="J23" s="119"/>
      <c r="K23" s="119"/>
      <c r="L23" s="120"/>
      <c r="M23" s="120"/>
      <c r="N23" s="121"/>
      <c r="O23" s="120"/>
      <c r="Q23" s="5"/>
      <c r="S23" s="336"/>
    </row>
    <row r="24" spans="1:21" s="13" customFormat="1" ht="16.5" thickBot="1">
      <c r="A24" s="281" t="s">
        <v>4</v>
      </c>
      <c r="B24" s="282">
        <f>SUM(B18:B23)</f>
        <v>184629</v>
      </c>
      <c r="C24" s="282">
        <f>SUM(C18:C23)</f>
        <v>39500</v>
      </c>
      <c r="D24" s="282">
        <f>SUM(D18:D23)</f>
        <v>1000</v>
      </c>
      <c r="E24" s="282">
        <f>SUM(E18:E23)</f>
        <v>0</v>
      </c>
      <c r="F24" s="282">
        <f>SUM(F18:F23)</f>
        <v>0</v>
      </c>
      <c r="G24" s="115"/>
      <c r="H24" s="116"/>
      <c r="I24" s="114"/>
      <c r="J24" s="114"/>
      <c r="K24" s="114"/>
      <c r="L24" s="115"/>
      <c r="M24" s="115"/>
      <c r="N24" s="116"/>
      <c r="O24" s="114"/>
      <c r="P24" s="118"/>
      <c r="Q24" s="118"/>
      <c r="R24" s="96"/>
      <c r="S24" s="130"/>
      <c r="T24" s="96"/>
      <c r="U24" s="96"/>
    </row>
    <row r="25" spans="1:19" ht="15.75">
      <c r="A25" s="162" t="s">
        <v>274</v>
      </c>
      <c r="B25" s="135">
        <v>7100</v>
      </c>
      <c r="C25" s="135">
        <v>20000</v>
      </c>
      <c r="D25" s="135"/>
      <c r="E25" s="135"/>
      <c r="F25" s="135"/>
      <c r="G25" s="120"/>
      <c r="H25" s="121"/>
      <c r="I25" s="119"/>
      <c r="J25" s="119"/>
      <c r="K25" s="119"/>
      <c r="L25" s="120"/>
      <c r="M25" s="120"/>
      <c r="N25" s="121"/>
      <c r="O25" s="123"/>
      <c r="P25" s="5"/>
      <c r="Q25" s="5"/>
      <c r="S25" s="336"/>
    </row>
    <row r="26" spans="1:6" ht="15">
      <c r="A26" s="524" t="s">
        <v>355</v>
      </c>
      <c r="B26" s="133"/>
      <c r="C26" s="525">
        <v>199414</v>
      </c>
      <c r="D26" s="497"/>
      <c r="E26" s="497"/>
      <c r="F26" s="498"/>
    </row>
    <row r="27" spans="1:6" ht="15">
      <c r="A27" s="524" t="s">
        <v>356</v>
      </c>
      <c r="B27" s="133"/>
      <c r="C27" s="525">
        <v>110946</v>
      </c>
      <c r="D27" s="497"/>
      <c r="E27" s="497"/>
      <c r="F27" s="498"/>
    </row>
    <row r="28" spans="1:19" ht="15.75">
      <c r="A28" s="159" t="s">
        <v>135</v>
      </c>
      <c r="B28" s="499">
        <v>208</v>
      </c>
      <c r="C28" s="499">
        <v>208</v>
      </c>
      <c r="D28" s="132"/>
      <c r="E28" s="132"/>
      <c r="F28" s="132"/>
      <c r="G28" s="120"/>
      <c r="H28" s="121"/>
      <c r="I28" s="119"/>
      <c r="J28" s="119"/>
      <c r="K28" s="119"/>
      <c r="L28" s="120"/>
      <c r="M28" s="120"/>
      <c r="N28" s="121"/>
      <c r="O28" s="123"/>
      <c r="P28" s="5"/>
      <c r="Q28" s="5"/>
      <c r="S28" s="336"/>
    </row>
    <row r="29" spans="1:19" ht="16.5" thickBot="1">
      <c r="A29" s="160" t="s">
        <v>359</v>
      </c>
      <c r="B29" s="133"/>
      <c r="C29" s="133">
        <v>4800</v>
      </c>
      <c r="D29" s="133"/>
      <c r="E29" s="133"/>
      <c r="F29" s="133"/>
      <c r="G29" s="120"/>
      <c r="H29" s="121"/>
      <c r="I29" s="119"/>
      <c r="J29" s="119"/>
      <c r="K29" s="119"/>
      <c r="L29" s="120"/>
      <c r="M29" s="120"/>
      <c r="N29" s="121"/>
      <c r="O29" s="123"/>
      <c r="P29" s="5"/>
      <c r="Q29" s="5"/>
      <c r="R29" s="96"/>
      <c r="S29" s="336"/>
    </row>
    <row r="30" spans="1:21" s="13" customFormat="1" ht="16.5" thickBot="1">
      <c r="A30" s="286" t="s">
        <v>5</v>
      </c>
      <c r="B30" s="500">
        <f>SUM(B25:B29)</f>
        <v>7308</v>
      </c>
      <c r="C30" s="500">
        <f>SUM(C25:C29)</f>
        <v>335368</v>
      </c>
      <c r="D30" s="287">
        <f>SUM(D25:D29)</f>
        <v>0</v>
      </c>
      <c r="E30" s="287">
        <f>SUM(E25:E29)</f>
        <v>0</v>
      </c>
      <c r="F30" s="287">
        <f>SUM(F25:F29)</f>
        <v>0</v>
      </c>
      <c r="G30" s="115"/>
      <c r="H30" s="116"/>
      <c r="I30" s="124"/>
      <c r="J30" s="124"/>
      <c r="K30" s="124"/>
      <c r="L30" s="115"/>
      <c r="M30" s="115"/>
      <c r="N30" s="116"/>
      <c r="O30" s="124"/>
      <c r="P30" s="125"/>
      <c r="Q30" s="125"/>
      <c r="R30" s="96"/>
      <c r="S30" s="130"/>
      <c r="T30" s="96"/>
      <c r="U30" s="96"/>
    </row>
    <row r="31" spans="1:21" s="13" customFormat="1" ht="15.75">
      <c r="A31" s="280"/>
      <c r="B31" s="501"/>
      <c r="C31" s="501"/>
      <c r="D31" s="502"/>
      <c r="E31" s="502"/>
      <c r="F31" s="502"/>
      <c r="G31" s="115"/>
      <c r="H31" s="116"/>
      <c r="I31" s="124"/>
      <c r="J31" s="124"/>
      <c r="K31" s="124"/>
      <c r="L31" s="115"/>
      <c r="M31" s="115"/>
      <c r="N31" s="116"/>
      <c r="O31" s="124"/>
      <c r="P31" s="125"/>
      <c r="Q31" s="125"/>
      <c r="R31" s="96"/>
      <c r="S31" s="130"/>
      <c r="T31" s="96"/>
      <c r="U31" s="96"/>
    </row>
    <row r="32" spans="1:19" ht="15" customHeight="1">
      <c r="A32" s="159" t="s">
        <v>141</v>
      </c>
      <c r="B32" s="132">
        <v>198318</v>
      </c>
      <c r="C32" s="134">
        <v>180371</v>
      </c>
      <c r="D32" s="502"/>
      <c r="E32" s="502"/>
      <c r="F32" s="502"/>
      <c r="G32" s="120"/>
      <c r="H32" s="121"/>
      <c r="I32" s="122"/>
      <c r="J32" s="119"/>
      <c r="K32" s="119"/>
      <c r="L32" s="120"/>
      <c r="M32" s="120"/>
      <c r="N32" s="121"/>
      <c r="O32" s="120"/>
      <c r="Q32" s="5"/>
      <c r="S32" s="336"/>
    </row>
    <row r="33" spans="1:19" ht="16.5" thickBot="1">
      <c r="A33" s="160"/>
      <c r="B33" s="133"/>
      <c r="C33" s="133"/>
      <c r="D33" s="503"/>
      <c r="E33" s="503"/>
      <c r="F33" s="503"/>
      <c r="G33" s="120"/>
      <c r="H33" s="121"/>
      <c r="I33" s="122"/>
      <c r="J33" s="119"/>
      <c r="K33" s="119"/>
      <c r="L33" s="120"/>
      <c r="M33" s="120"/>
      <c r="N33" s="121"/>
      <c r="O33" s="120"/>
      <c r="Q33" s="5"/>
      <c r="S33" s="336"/>
    </row>
    <row r="34" spans="1:19" ht="23.25" customHeight="1" thickBot="1">
      <c r="A34" s="169" t="s">
        <v>164</v>
      </c>
      <c r="B34" s="276">
        <f>SUM(B32:B33)</f>
        <v>198318</v>
      </c>
      <c r="C34" s="276">
        <f>SUM(C32:C33)</f>
        <v>180371</v>
      </c>
      <c r="D34" s="504">
        <f>SUM(D32:D33)</f>
        <v>0</v>
      </c>
      <c r="E34" s="504"/>
      <c r="F34" s="504">
        <f>SUM(F32:F33)</f>
        <v>0</v>
      </c>
      <c r="G34" s="120"/>
      <c r="H34" s="121"/>
      <c r="I34" s="122"/>
      <c r="J34" s="119"/>
      <c r="K34" s="119"/>
      <c r="L34" s="120"/>
      <c r="M34" s="120"/>
      <c r="N34" s="121"/>
      <c r="O34" s="120"/>
      <c r="Q34" s="5"/>
      <c r="S34" s="336"/>
    </row>
    <row r="35" spans="1:19" ht="23.25" customHeight="1" thickBot="1">
      <c r="A35" s="283"/>
      <c r="B35" s="505"/>
      <c r="C35" s="505"/>
      <c r="D35" s="506"/>
      <c r="E35" s="506"/>
      <c r="F35" s="506"/>
      <c r="G35" s="120"/>
      <c r="H35" s="121"/>
      <c r="I35" s="122"/>
      <c r="J35" s="119"/>
      <c r="K35" s="119"/>
      <c r="L35" s="120"/>
      <c r="M35" s="120"/>
      <c r="N35" s="121"/>
      <c r="O35" s="120"/>
      <c r="Q35" s="5"/>
      <c r="S35" s="336"/>
    </row>
    <row r="36" spans="1:19" ht="15.75">
      <c r="A36" s="168" t="s">
        <v>165</v>
      </c>
      <c r="B36" s="279">
        <v>5936</v>
      </c>
      <c r="C36" s="279">
        <v>6491</v>
      </c>
      <c r="D36" s="279"/>
      <c r="E36" s="279"/>
      <c r="F36" s="279"/>
      <c r="G36" s="120"/>
      <c r="H36" s="121"/>
      <c r="I36" s="122"/>
      <c r="J36" s="119"/>
      <c r="K36" s="119"/>
      <c r="L36" s="120"/>
      <c r="M36" s="120"/>
      <c r="N36" s="121"/>
      <c r="O36" s="120"/>
      <c r="Q36" s="5"/>
      <c r="S36" s="336"/>
    </row>
    <row r="37" spans="1:19" ht="15.75">
      <c r="A37" s="168" t="s">
        <v>200</v>
      </c>
      <c r="B37" s="277">
        <v>5590</v>
      </c>
      <c r="C37" s="277"/>
      <c r="D37" s="277"/>
      <c r="E37" s="277"/>
      <c r="F37" s="277"/>
      <c r="G37" s="120"/>
      <c r="H37" s="121"/>
      <c r="I37" s="122"/>
      <c r="J37" s="119"/>
      <c r="K37" s="119"/>
      <c r="L37" s="120"/>
      <c r="M37" s="120"/>
      <c r="N37" s="121"/>
      <c r="O37" s="120"/>
      <c r="Q37" s="5"/>
      <c r="S37" s="336"/>
    </row>
    <row r="38" spans="1:19" ht="15.75">
      <c r="A38" s="168" t="s">
        <v>357</v>
      </c>
      <c r="B38" s="278"/>
      <c r="C38" s="278"/>
      <c r="D38" s="278">
        <v>72006</v>
      </c>
      <c r="E38" s="278">
        <v>97376</v>
      </c>
      <c r="F38" s="278">
        <v>54776</v>
      </c>
      <c r="G38" s="120"/>
      <c r="H38" s="121"/>
      <c r="I38" s="122"/>
      <c r="J38" s="119"/>
      <c r="K38" s="119"/>
      <c r="L38" s="120"/>
      <c r="M38" s="120"/>
      <c r="N38" s="121"/>
      <c r="O38" s="120"/>
      <c r="Q38" s="5"/>
      <c r="S38" s="336"/>
    </row>
    <row r="39" spans="1:19" ht="16.5" thickBot="1">
      <c r="A39" s="168" t="s">
        <v>321</v>
      </c>
      <c r="B39" s="278">
        <v>-322057</v>
      </c>
      <c r="C39" s="278">
        <v>-152152</v>
      </c>
      <c r="D39" s="278"/>
      <c r="E39" s="278"/>
      <c r="F39" s="507"/>
      <c r="G39" s="120"/>
      <c r="H39" s="121"/>
      <c r="I39" s="122"/>
      <c r="J39" s="119"/>
      <c r="K39" s="119"/>
      <c r="L39" s="120"/>
      <c r="M39" s="120"/>
      <c r="N39" s="121"/>
      <c r="O39" s="120"/>
      <c r="Q39" s="5"/>
      <c r="S39" s="336"/>
    </row>
    <row r="40" spans="1:19" ht="30" customHeight="1" thickBot="1">
      <c r="A40" s="281" t="s">
        <v>6</v>
      </c>
      <c r="B40" s="282">
        <f>SUM(B34:B39)</f>
        <v>-112213</v>
      </c>
      <c r="C40" s="282">
        <f>SUM(C34:C39)</f>
        <v>34710</v>
      </c>
      <c r="D40" s="282">
        <f>SUM(D36:D39)</f>
        <v>72006</v>
      </c>
      <c r="E40" s="282">
        <f>SUM(E36:E39)</f>
        <v>97376</v>
      </c>
      <c r="F40" s="282">
        <f>SUM(F34:F39)</f>
        <v>54776</v>
      </c>
      <c r="G40" s="120"/>
      <c r="H40" s="121"/>
      <c r="I40" s="122"/>
      <c r="J40" s="119"/>
      <c r="K40" s="119"/>
      <c r="L40" s="120"/>
      <c r="M40" s="120"/>
      <c r="N40" s="121"/>
      <c r="O40" s="126"/>
      <c r="Q40" s="5"/>
      <c r="S40" s="336"/>
    </row>
    <row r="41" spans="1:19" ht="18" customHeight="1">
      <c r="A41" s="162" t="s">
        <v>358</v>
      </c>
      <c r="B41" s="134"/>
      <c r="C41" s="134">
        <v>36632</v>
      </c>
      <c r="D41" s="134"/>
      <c r="E41" s="134"/>
      <c r="F41" s="134"/>
      <c r="G41" s="120"/>
      <c r="H41" s="121"/>
      <c r="I41" s="119"/>
      <c r="J41" s="119"/>
      <c r="K41" s="119"/>
      <c r="L41" s="120"/>
      <c r="M41" s="120"/>
      <c r="N41" s="121"/>
      <c r="O41" s="122"/>
      <c r="P41" s="5"/>
      <c r="Q41" s="5"/>
      <c r="S41" s="336"/>
    </row>
    <row r="42" spans="1:19" ht="16.5" thickBot="1">
      <c r="A42" s="160" t="s">
        <v>137</v>
      </c>
      <c r="B42" s="133"/>
      <c r="C42" s="133"/>
      <c r="D42" s="133"/>
      <c r="E42" s="133"/>
      <c r="F42" s="133"/>
      <c r="G42" s="120"/>
      <c r="H42" s="121"/>
      <c r="I42" s="123"/>
      <c r="J42" s="119"/>
      <c r="K42" s="119"/>
      <c r="L42" s="120"/>
      <c r="M42" s="120"/>
      <c r="N42" s="121"/>
      <c r="O42" s="122"/>
      <c r="Q42" s="5"/>
      <c r="S42" s="336"/>
    </row>
    <row r="43" spans="1:19" ht="18" customHeight="1" thickBot="1">
      <c r="A43" s="165" t="s">
        <v>138</v>
      </c>
      <c r="B43" s="136">
        <f>SUM(B41:B42)</f>
        <v>0</v>
      </c>
      <c r="C43" s="136">
        <f>SUM(C41:C42)</f>
        <v>36632</v>
      </c>
      <c r="D43" s="136">
        <f>SUM(D41:D42)</f>
        <v>0</v>
      </c>
      <c r="E43" s="136">
        <f>SUM(E41:E42)</f>
        <v>0</v>
      </c>
      <c r="F43" s="136">
        <f>SUM(F41:F42)</f>
        <v>0</v>
      </c>
      <c r="G43" s="120"/>
      <c r="H43" s="121"/>
      <c r="I43" s="119"/>
      <c r="J43" s="119"/>
      <c r="K43" s="119"/>
      <c r="L43" s="120"/>
      <c r="M43" s="120"/>
      <c r="N43" s="121"/>
      <c r="O43" s="122"/>
      <c r="P43" s="5"/>
      <c r="Q43" s="5"/>
      <c r="S43" s="336"/>
    </row>
    <row r="44" spans="1:19" ht="13.5" customHeight="1">
      <c r="A44" s="162" t="s">
        <v>128</v>
      </c>
      <c r="B44" s="134"/>
      <c r="C44" s="134"/>
      <c r="D44" s="134"/>
      <c r="E44" s="134"/>
      <c r="F44" s="134"/>
      <c r="G44" s="120"/>
      <c r="H44" s="121"/>
      <c r="I44" s="119"/>
      <c r="J44" s="119"/>
      <c r="K44" s="119"/>
      <c r="L44" s="120"/>
      <c r="M44" s="120"/>
      <c r="N44" s="121"/>
      <c r="O44" s="122"/>
      <c r="P44" s="5"/>
      <c r="Q44" s="5"/>
      <c r="S44" s="336"/>
    </row>
    <row r="45" spans="1:19" ht="15.75">
      <c r="A45" s="159" t="s">
        <v>118</v>
      </c>
      <c r="B45" s="132">
        <v>5665</v>
      </c>
      <c r="C45" s="132">
        <v>41989</v>
      </c>
      <c r="D45" s="132"/>
      <c r="E45" s="132">
        <v>246</v>
      </c>
      <c r="F45" s="132">
        <v>129</v>
      </c>
      <c r="G45" s="120"/>
      <c r="H45" s="121"/>
      <c r="I45" s="119"/>
      <c r="J45" s="119"/>
      <c r="K45" s="119"/>
      <c r="L45" s="120"/>
      <c r="M45" s="120"/>
      <c r="N45" s="121"/>
      <c r="O45" s="122"/>
      <c r="Q45" s="5"/>
      <c r="S45" s="336"/>
    </row>
    <row r="46" spans="1:19" ht="15.75">
      <c r="A46" s="159" t="s">
        <v>7</v>
      </c>
      <c r="B46" s="132"/>
      <c r="C46" s="132"/>
      <c r="D46" s="132"/>
      <c r="E46" s="132"/>
      <c r="F46" s="132"/>
      <c r="G46" s="120"/>
      <c r="H46" s="121"/>
      <c r="I46" s="119"/>
      <c r="J46" s="119"/>
      <c r="K46" s="119"/>
      <c r="L46" s="120"/>
      <c r="M46" s="120"/>
      <c r="N46" s="121"/>
      <c r="O46" s="122"/>
      <c r="Q46" s="5"/>
      <c r="S46" s="336"/>
    </row>
    <row r="47" spans="1:19" ht="16.5" thickBot="1">
      <c r="A47" s="160" t="s">
        <v>8</v>
      </c>
      <c r="B47" s="133"/>
      <c r="C47" s="133"/>
      <c r="D47" s="133"/>
      <c r="E47" s="133"/>
      <c r="F47" s="133"/>
      <c r="G47" s="120"/>
      <c r="H47" s="121"/>
      <c r="I47" s="119"/>
      <c r="J47" s="119"/>
      <c r="K47" s="119"/>
      <c r="L47" s="123"/>
      <c r="M47" s="120"/>
      <c r="N47" s="121"/>
      <c r="O47" s="122"/>
      <c r="P47" s="5"/>
      <c r="Q47" s="5"/>
      <c r="S47" s="336"/>
    </row>
    <row r="48" spans="1:21" s="13" customFormat="1" ht="48" thickBot="1">
      <c r="A48" s="281" t="s">
        <v>9</v>
      </c>
      <c r="B48" s="282">
        <f>SUM(B43:B47)</f>
        <v>5665</v>
      </c>
      <c r="C48" s="282">
        <f>SUM(C43:C47)</f>
        <v>78621</v>
      </c>
      <c r="D48" s="282">
        <f>SUM(D43:D47)</f>
        <v>0</v>
      </c>
      <c r="E48" s="282">
        <f>SUM(E43:E47)</f>
        <v>246</v>
      </c>
      <c r="F48" s="282">
        <f>SUM(F43:F47)</f>
        <v>129</v>
      </c>
      <c r="G48" s="115"/>
      <c r="H48" s="116"/>
      <c r="I48" s="114"/>
      <c r="J48" s="114"/>
      <c r="K48" s="114"/>
      <c r="L48" s="115"/>
      <c r="M48" s="115"/>
      <c r="N48" s="116"/>
      <c r="O48" s="114"/>
      <c r="P48" s="118"/>
      <c r="Q48" s="118"/>
      <c r="R48" s="96"/>
      <c r="S48" s="130"/>
      <c r="T48" s="96"/>
      <c r="U48" s="96"/>
    </row>
    <row r="49" spans="1:21" s="13" customFormat="1" ht="31.5" customHeight="1" thickBot="1">
      <c r="A49" s="201" t="s">
        <v>10</v>
      </c>
      <c r="B49" s="508">
        <f>SUM(B48,B40,B30,B24,B17)</f>
        <v>97174</v>
      </c>
      <c r="C49" s="508">
        <f>SUM(C48,C40,C30,C24,C17)</f>
        <v>500796</v>
      </c>
      <c r="D49" s="508">
        <f>SUM(D48,D40,D30,D24,D17)</f>
        <v>73126</v>
      </c>
      <c r="E49" s="508">
        <f>SUM(E48,E40,E30,E24,E17)</f>
        <v>102435</v>
      </c>
      <c r="F49" s="509">
        <f>SUM(F48,F40,F30,F24,F17)</f>
        <v>62886</v>
      </c>
      <c r="G49" s="128"/>
      <c r="H49" s="129"/>
      <c r="I49" s="127"/>
      <c r="J49" s="127"/>
      <c r="K49" s="127"/>
      <c r="L49" s="128"/>
      <c r="M49" s="128"/>
      <c r="N49" s="129"/>
      <c r="O49" s="127"/>
      <c r="P49" s="118"/>
      <c r="Q49" s="118"/>
      <c r="R49" s="96"/>
      <c r="S49" s="130"/>
      <c r="T49" s="96"/>
      <c r="U49" s="96"/>
    </row>
    <row r="50" spans="1:19" ht="12.75">
      <c r="A50" s="34"/>
      <c r="B50" s="38"/>
      <c r="C50" s="38"/>
      <c r="D50" s="38"/>
      <c r="E50" s="38"/>
      <c r="H50" s="336"/>
      <c r="N50" s="336"/>
      <c r="S50" s="336"/>
    </row>
    <row r="51" spans="1:19" ht="15.75">
      <c r="A51" s="200"/>
      <c r="B51" s="38"/>
      <c r="C51" s="38"/>
      <c r="D51" s="38"/>
      <c r="E51" s="38"/>
      <c r="F51" s="5"/>
      <c r="H51" s="336"/>
      <c r="N51" s="336"/>
      <c r="S51" s="336"/>
    </row>
    <row r="52" spans="2:19" ht="12.75">
      <c r="B52" s="38"/>
      <c r="C52" s="38"/>
      <c r="D52" s="38"/>
      <c r="E52" s="38"/>
      <c r="H52" s="336"/>
      <c r="N52" s="336"/>
      <c r="S52" s="336"/>
    </row>
    <row r="53" spans="8:19" ht="12.75">
      <c r="H53" s="336"/>
      <c r="N53" s="336"/>
      <c r="S53" s="336"/>
    </row>
    <row r="54" spans="8:19" ht="12.75">
      <c r="H54" s="336"/>
      <c r="N54" s="336"/>
      <c r="S54" s="336"/>
    </row>
    <row r="55" spans="8:19" ht="12.75">
      <c r="H55" s="336"/>
      <c r="N55" s="336"/>
      <c r="S55" s="336"/>
    </row>
    <row r="56" spans="8:19" ht="12.75">
      <c r="H56" s="336"/>
      <c r="N56" s="336"/>
      <c r="S56" s="336"/>
    </row>
    <row r="57" spans="8:19" ht="12.75">
      <c r="H57" s="31"/>
      <c r="M57" s="28"/>
      <c r="N57" s="31"/>
      <c r="R57" s="28"/>
      <c r="S57" s="31"/>
    </row>
    <row r="58" spans="8:19" ht="12.75">
      <c r="H58" s="336"/>
      <c r="N58" s="336"/>
      <c r="S58" s="336"/>
    </row>
    <row r="59" spans="8:19" ht="12.75">
      <c r="H59" s="336"/>
      <c r="N59" s="336"/>
      <c r="S59" s="336"/>
    </row>
    <row r="60" spans="8:19" ht="12.75">
      <c r="H60" s="336"/>
      <c r="N60" s="336"/>
      <c r="S60" s="336"/>
    </row>
    <row r="61" spans="8:19" ht="12.75">
      <c r="H61" s="336"/>
      <c r="N61" s="336"/>
      <c r="S61" s="336"/>
    </row>
    <row r="62" spans="8:19" ht="12.75">
      <c r="H62" s="336"/>
      <c r="N62" s="336"/>
      <c r="S62" s="336"/>
    </row>
    <row r="63" spans="8:19" ht="12.75">
      <c r="H63" s="336"/>
      <c r="N63" s="336"/>
      <c r="S63" s="336"/>
    </row>
    <row r="64" spans="8:19" ht="12.75">
      <c r="H64" s="336"/>
      <c r="N64" s="336"/>
      <c r="S64" s="336"/>
    </row>
    <row r="65" spans="8:19" ht="12.75">
      <c r="H65" s="336"/>
      <c r="N65" s="336"/>
      <c r="S65" s="336"/>
    </row>
    <row r="66" spans="8:19" ht="12.75">
      <c r="H66" s="336"/>
      <c r="N66" s="336"/>
      <c r="S66" s="336"/>
    </row>
    <row r="67" spans="8:19" ht="12.75">
      <c r="H67" s="336"/>
      <c r="N67" s="336"/>
      <c r="S67" s="336"/>
    </row>
    <row r="68" spans="8:19" ht="12.75">
      <c r="H68" s="31"/>
      <c r="M68" s="28"/>
      <c r="N68" s="31"/>
      <c r="R68" s="28"/>
      <c r="S68" s="31"/>
    </row>
    <row r="69" spans="8:19" ht="12.75">
      <c r="H69" s="336"/>
      <c r="N69" s="336"/>
      <c r="S69" s="336"/>
    </row>
    <row r="70" spans="8:19" ht="12.75">
      <c r="H70" s="336"/>
      <c r="N70" s="336"/>
      <c r="S70" s="336"/>
    </row>
    <row r="71" spans="8:19" ht="12.75">
      <c r="H71" s="336"/>
      <c r="N71" s="336"/>
      <c r="S71" s="336"/>
    </row>
    <row r="72" spans="8:19" ht="12.75">
      <c r="H72" s="336"/>
      <c r="N72" s="336"/>
      <c r="S72" s="336"/>
    </row>
    <row r="73" spans="8:19" ht="12.75">
      <c r="H73" s="336"/>
      <c r="N73" s="336"/>
      <c r="S73" s="336"/>
    </row>
    <row r="74" spans="8:19" ht="12.75">
      <c r="H74" s="31"/>
      <c r="M74" s="28"/>
      <c r="N74" s="31"/>
      <c r="R74" s="28"/>
      <c r="S74" s="31"/>
    </row>
    <row r="75" spans="8:19" ht="12.75">
      <c r="H75" s="31"/>
      <c r="M75" s="28"/>
      <c r="N75" s="31"/>
      <c r="R75" s="28"/>
      <c r="S75" s="31"/>
    </row>
    <row r="76" spans="8:19" ht="12.75">
      <c r="H76" s="336"/>
      <c r="N76" s="336"/>
      <c r="S76" s="336"/>
    </row>
    <row r="77" spans="8:19" ht="12.75">
      <c r="H77" s="336"/>
      <c r="N77" s="336"/>
      <c r="S77" s="336"/>
    </row>
    <row r="78" spans="8:19" ht="12.75">
      <c r="H78" s="336"/>
      <c r="N78" s="336"/>
      <c r="S78" s="336"/>
    </row>
    <row r="79" spans="8:19" ht="12.75">
      <c r="H79" s="336"/>
      <c r="N79" s="336"/>
      <c r="S79" s="336"/>
    </row>
    <row r="80" spans="8:19" ht="12.75">
      <c r="H80" s="336"/>
      <c r="N80" s="336"/>
      <c r="S80" s="336"/>
    </row>
  </sheetData>
  <sheetProtection/>
  <mergeCells count="6">
    <mergeCell ref="B2:E2"/>
    <mergeCell ref="O8:S8"/>
    <mergeCell ref="A4:F4"/>
    <mergeCell ref="I8:N8"/>
    <mergeCell ref="B6:C6"/>
    <mergeCell ref="D6:E6"/>
  </mergeCells>
  <printOptions/>
  <pageMargins left="0.75" right="0.75" top="1" bottom="1" header="0.5" footer="0.5"/>
  <pageSetup horizontalDpi="600" verticalDpi="600" orientation="portrait" paperSize="9" scale="63" r:id="rId1"/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7.625" style="0" customWidth="1"/>
    <col min="2" max="2" width="15.75390625" style="0" customWidth="1"/>
    <col min="3" max="3" width="13.75390625" style="0" customWidth="1"/>
    <col min="4" max="4" width="13.25390625" style="0" customWidth="1"/>
    <col min="5" max="5" width="13.25390625" style="13" customWidth="1"/>
    <col min="6" max="6" width="11.625" style="0" customWidth="1"/>
    <col min="7" max="7" width="14.25390625" style="0" customWidth="1"/>
    <col min="8" max="8" width="18.375" style="13" customWidth="1"/>
  </cols>
  <sheetData>
    <row r="2" spans="1:4" ht="12.75">
      <c r="A2" s="617" t="s">
        <v>276</v>
      </c>
      <c r="B2" s="645"/>
      <c r="C2" s="645"/>
      <c r="D2" s="645"/>
    </row>
    <row r="3" spans="2:8" ht="15.75">
      <c r="B3" s="655" t="s">
        <v>460</v>
      </c>
      <c r="C3" s="655"/>
      <c r="D3" s="655"/>
      <c r="E3" s="655"/>
      <c r="F3" s="655"/>
      <c r="G3" s="655"/>
      <c r="H3" s="655"/>
    </row>
    <row r="4" spans="2:8" ht="13.5" thickBot="1">
      <c r="B4" s="111"/>
      <c r="C4" s="111"/>
      <c r="D4" s="111"/>
      <c r="E4" s="111"/>
      <c r="F4" s="111"/>
      <c r="G4" s="111"/>
      <c r="H4" s="111"/>
    </row>
    <row r="5" spans="1:8" ht="13.5" thickBot="1">
      <c r="A5" s="656" t="s">
        <v>391</v>
      </c>
      <c r="B5" s="651"/>
      <c r="C5" s="651"/>
      <c r="D5" s="651"/>
      <c r="E5" s="651"/>
      <c r="F5" s="651"/>
      <c r="G5" s="651"/>
      <c r="H5" s="652"/>
    </row>
    <row r="6" ht="13.5" thickBot="1"/>
    <row r="7" spans="1:8" ht="12.75">
      <c r="A7" s="7"/>
      <c r="B7" s="51"/>
      <c r="C7" s="659" t="s">
        <v>112</v>
      </c>
      <c r="D7" s="659"/>
      <c r="E7" s="659"/>
      <c r="F7" s="659" t="s">
        <v>113</v>
      </c>
      <c r="G7" s="659"/>
      <c r="H7" s="660"/>
    </row>
    <row r="8" spans="1:8" ht="12.75">
      <c r="A8" s="3" t="s">
        <v>109</v>
      </c>
      <c r="B8" s="49" t="s">
        <v>110</v>
      </c>
      <c r="C8" s="1" t="s">
        <v>104</v>
      </c>
      <c r="D8" s="1" t="s">
        <v>105</v>
      </c>
      <c r="E8" s="26" t="s">
        <v>111</v>
      </c>
      <c r="F8" s="1" t="s">
        <v>0</v>
      </c>
      <c r="G8" s="1" t="s">
        <v>105</v>
      </c>
      <c r="H8" s="71" t="s">
        <v>111</v>
      </c>
    </row>
    <row r="9" spans="1:8" ht="12.75">
      <c r="A9" s="3">
        <v>1</v>
      </c>
      <c r="B9" s="49" t="s">
        <v>287</v>
      </c>
      <c r="C9" s="1">
        <v>102435</v>
      </c>
      <c r="D9" s="1"/>
      <c r="E9" s="26">
        <f>SUM(C9:D9)</f>
        <v>102435</v>
      </c>
      <c r="F9" s="1">
        <v>101785</v>
      </c>
      <c r="G9" s="1">
        <v>650</v>
      </c>
      <c r="H9" s="71">
        <f>SUM(F9:G9)</f>
        <v>102435</v>
      </c>
    </row>
    <row r="10" spans="1:8" ht="13.5" thickBot="1">
      <c r="A10" s="4"/>
      <c r="B10" s="72" t="s">
        <v>95</v>
      </c>
      <c r="C10" s="272">
        <f>SUM(C9:C9)</f>
        <v>102435</v>
      </c>
      <c r="D10" s="29">
        <f>SUM(D9:D9)</f>
        <v>0</v>
      </c>
      <c r="E10" s="271">
        <f>SUM(C10:D10)</f>
        <v>102435</v>
      </c>
      <c r="F10" s="30">
        <f>SUM(F9:F9)</f>
        <v>101785</v>
      </c>
      <c r="G10" s="30">
        <f>SUM(G9:G9)</f>
        <v>650</v>
      </c>
      <c r="H10" s="270">
        <f>SUM(H9:H9)</f>
        <v>102435</v>
      </c>
    </row>
  </sheetData>
  <sheetProtection/>
  <mergeCells count="5">
    <mergeCell ref="A2:D2"/>
    <mergeCell ref="B3:H3"/>
    <mergeCell ref="A5:H5"/>
    <mergeCell ref="C7:E7"/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4.875" style="0" customWidth="1"/>
    <col min="2" max="2" width="19.375" style="74" customWidth="1"/>
    <col min="3" max="4" width="16.625" style="76" customWidth="1"/>
    <col min="5" max="5" width="9.75390625" style="0" customWidth="1"/>
  </cols>
  <sheetData>
    <row r="1" ht="14.25">
      <c r="A1" s="20" t="s">
        <v>271</v>
      </c>
    </row>
    <row r="2" spans="1:4" ht="14.25" customHeight="1">
      <c r="A2" s="655" t="s">
        <v>461</v>
      </c>
      <c r="B2" s="655"/>
      <c r="C2" s="655"/>
      <c r="D2" s="655"/>
    </row>
    <row r="3" ht="14.25">
      <c r="A3" s="20" t="s">
        <v>408</v>
      </c>
    </row>
    <row r="4" spans="2:4" ht="15" thickBot="1">
      <c r="B4" s="273"/>
      <c r="C4" s="76">
        <v>2.7</v>
      </c>
      <c r="D4" s="77">
        <v>2</v>
      </c>
    </row>
    <row r="5" spans="1:4" ht="18">
      <c r="A5" s="53" t="s">
        <v>114</v>
      </c>
      <c r="B5" s="225">
        <v>2013</v>
      </c>
      <c r="C5" s="221">
        <v>2014</v>
      </c>
      <c r="D5" s="222">
        <v>2015</v>
      </c>
    </row>
    <row r="6" spans="1:4" ht="31.5" customHeight="1">
      <c r="A6" s="65" t="s">
        <v>17</v>
      </c>
      <c r="B6" s="226">
        <v>48967</v>
      </c>
      <c r="C6" s="75">
        <f>SUM(B6*2.7%+B6)</f>
        <v>50289.109</v>
      </c>
      <c r="D6" s="75">
        <f>SUM(C6*2%+C6)</f>
        <v>51294.89118</v>
      </c>
    </row>
    <row r="7" spans="1:4" ht="15.75">
      <c r="A7" s="65" t="s">
        <v>22</v>
      </c>
      <c r="B7" s="226">
        <v>13221</v>
      </c>
      <c r="C7" s="75">
        <f aca="true" t="shared" si="0" ref="C7:C16">SUM(B7*2.7%+B7)</f>
        <v>13577.967</v>
      </c>
      <c r="D7" s="75">
        <f aca="true" t="shared" si="1" ref="D7:D16">SUM(C7*2%+C7)</f>
        <v>13849.52634</v>
      </c>
    </row>
    <row r="8" spans="1:4" ht="15.75">
      <c r="A8" s="65" t="s">
        <v>29</v>
      </c>
      <c r="B8" s="226">
        <v>36597</v>
      </c>
      <c r="C8" s="75">
        <v>38000</v>
      </c>
      <c r="D8" s="75">
        <v>37007</v>
      </c>
    </row>
    <row r="9" spans="1:4" ht="15.75">
      <c r="A9" s="65" t="s">
        <v>32</v>
      </c>
      <c r="B9" s="226"/>
      <c r="C9" s="75">
        <f t="shared" si="0"/>
        <v>0</v>
      </c>
      <c r="D9" s="75">
        <v>1753</v>
      </c>
    </row>
    <row r="10" spans="1:6" ht="15.75">
      <c r="A10" s="65" t="s">
        <v>36</v>
      </c>
      <c r="B10" s="226"/>
      <c r="C10" s="75">
        <f t="shared" si="0"/>
        <v>0</v>
      </c>
      <c r="D10" s="75"/>
      <c r="F10" s="64"/>
    </row>
    <row r="11" spans="1:4" ht="15.75">
      <c r="A11" s="65" t="s">
        <v>41</v>
      </c>
      <c r="B11" s="226">
        <v>0</v>
      </c>
      <c r="C11" s="75">
        <f t="shared" si="0"/>
        <v>0</v>
      </c>
      <c r="D11" s="75">
        <f t="shared" si="1"/>
        <v>0</v>
      </c>
    </row>
    <row r="12" spans="1:4" ht="15.75">
      <c r="A12" s="65" t="s">
        <v>159</v>
      </c>
      <c r="B12" s="226">
        <v>3000</v>
      </c>
      <c r="C12" s="75">
        <f t="shared" si="0"/>
        <v>3081</v>
      </c>
      <c r="D12" s="75">
        <f t="shared" si="1"/>
        <v>3142.62</v>
      </c>
    </row>
    <row r="13" spans="1:4" ht="15.75">
      <c r="A13" s="65" t="s">
        <v>120</v>
      </c>
      <c r="B13" s="226">
        <v>650</v>
      </c>
      <c r="C13" s="75"/>
      <c r="D13" s="75"/>
    </row>
    <row r="14" spans="1:4" ht="15.75">
      <c r="A14" s="65" t="s">
        <v>121</v>
      </c>
      <c r="B14" s="226">
        <v>0</v>
      </c>
      <c r="C14" s="75">
        <f t="shared" si="0"/>
        <v>0</v>
      </c>
      <c r="D14" s="75">
        <f t="shared" si="1"/>
        <v>0</v>
      </c>
    </row>
    <row r="15" spans="1:4" ht="15.75">
      <c r="A15" s="65" t="s">
        <v>152</v>
      </c>
      <c r="B15" s="226">
        <v>0</v>
      </c>
      <c r="C15" s="75">
        <f t="shared" si="0"/>
        <v>0</v>
      </c>
      <c r="D15" s="75">
        <f t="shared" si="1"/>
        <v>0</v>
      </c>
    </row>
    <row r="16" spans="1:4" ht="23.25" customHeight="1" thickBot="1">
      <c r="A16" s="65" t="s">
        <v>117</v>
      </c>
      <c r="B16" s="226">
        <v>0</v>
      </c>
      <c r="C16" s="75">
        <f t="shared" si="0"/>
        <v>0</v>
      </c>
      <c r="D16" s="75">
        <f t="shared" si="1"/>
        <v>0</v>
      </c>
    </row>
    <row r="17" spans="1:4" s="20" customFormat="1" ht="39.75" customHeight="1" thickBot="1">
      <c r="A17" s="224" t="s">
        <v>52</v>
      </c>
      <c r="B17" s="227">
        <f>SUM(B6:B16)</f>
        <v>102435</v>
      </c>
      <c r="C17" s="227">
        <f>SUM(C6:C16)</f>
        <v>104948.076</v>
      </c>
      <c r="D17" s="227">
        <f>SUM(D6:D16)</f>
        <v>107047.03752</v>
      </c>
    </row>
    <row r="18" spans="1:4" s="6" customFormat="1" ht="37.5" customHeight="1" thickBot="1">
      <c r="A18" s="220" t="s">
        <v>115</v>
      </c>
      <c r="B18" s="73"/>
      <c r="C18" s="223"/>
      <c r="D18" s="223"/>
    </row>
    <row r="19" spans="1:4" ht="15.75">
      <c r="A19" s="66" t="s">
        <v>146</v>
      </c>
      <c r="B19" s="228">
        <v>30</v>
      </c>
      <c r="C19" s="75">
        <f>SUM(B19*2.7%+B19)</f>
        <v>30.81</v>
      </c>
      <c r="D19" s="75">
        <v>32</v>
      </c>
    </row>
    <row r="20" spans="1:4" ht="15.75">
      <c r="A20" s="67" t="s">
        <v>123</v>
      </c>
      <c r="B20" s="226">
        <v>280</v>
      </c>
      <c r="C20" s="75">
        <f aca="true" t="shared" si="2" ref="C20:C26">SUM(B20*2.7%+B20)</f>
        <v>287.56</v>
      </c>
      <c r="D20" s="75">
        <f aca="true" t="shared" si="3" ref="D20:D26">SUM(C20*2%+C20)</f>
        <v>293.3112</v>
      </c>
    </row>
    <row r="21" spans="1:4" ht="15.75">
      <c r="A21" s="67" t="s">
        <v>147</v>
      </c>
      <c r="B21" s="226">
        <v>0</v>
      </c>
      <c r="C21" s="75">
        <f t="shared" si="2"/>
        <v>0</v>
      </c>
      <c r="D21" s="75">
        <f t="shared" si="3"/>
        <v>0</v>
      </c>
    </row>
    <row r="22" spans="1:4" ht="15.75">
      <c r="A22" s="67" t="s">
        <v>149</v>
      </c>
      <c r="B22" s="226">
        <v>2200</v>
      </c>
      <c r="C22" s="75">
        <f t="shared" si="2"/>
        <v>2259.4</v>
      </c>
      <c r="D22" s="75">
        <f t="shared" si="3"/>
        <v>2304.588</v>
      </c>
    </row>
    <row r="23" spans="1:4" ht="15.75">
      <c r="A23" s="67" t="s">
        <v>148</v>
      </c>
      <c r="B23" s="226">
        <v>0</v>
      </c>
      <c r="C23" s="75">
        <f t="shared" si="2"/>
        <v>0</v>
      </c>
      <c r="D23" s="75">
        <f t="shared" si="3"/>
        <v>0</v>
      </c>
    </row>
    <row r="24" spans="1:4" ht="15.75">
      <c r="A24" s="67" t="s">
        <v>122</v>
      </c>
      <c r="B24" s="226">
        <v>2303</v>
      </c>
      <c r="C24" s="75">
        <f t="shared" si="2"/>
        <v>2365.181</v>
      </c>
      <c r="D24" s="75">
        <f t="shared" si="3"/>
        <v>2412.48462</v>
      </c>
    </row>
    <row r="25" spans="1:4" ht="15.75">
      <c r="A25" s="67" t="s">
        <v>156</v>
      </c>
      <c r="B25" s="226">
        <v>0</v>
      </c>
      <c r="C25" s="75">
        <f t="shared" si="2"/>
        <v>0</v>
      </c>
      <c r="D25" s="75">
        <f t="shared" si="3"/>
        <v>0</v>
      </c>
    </row>
    <row r="26" spans="1:4" ht="15.75">
      <c r="A26" s="67" t="s">
        <v>150</v>
      </c>
      <c r="B26" s="226">
        <v>0</v>
      </c>
      <c r="C26" s="75">
        <f t="shared" si="2"/>
        <v>0</v>
      </c>
      <c r="D26" s="75">
        <f t="shared" si="3"/>
        <v>0</v>
      </c>
    </row>
    <row r="27" spans="1:4" ht="15">
      <c r="A27" s="68" t="s">
        <v>129</v>
      </c>
      <c r="B27" s="229">
        <f>SUM(B19:B26)</f>
        <v>4813</v>
      </c>
      <c r="C27" s="274">
        <f>SUM(C19:C26)</f>
        <v>4942.951</v>
      </c>
      <c r="D27" s="274">
        <f>SUM(D19:D26)</f>
        <v>5042.383820000001</v>
      </c>
    </row>
    <row r="28" spans="1:4" ht="15">
      <c r="A28" s="68" t="s">
        <v>124</v>
      </c>
      <c r="B28" s="226">
        <v>0</v>
      </c>
      <c r="C28" s="75">
        <f>SUM(B28*3.2%+B28)</f>
        <v>0</v>
      </c>
      <c r="D28" s="75">
        <f>SUM(C28*2.7%+C28)</f>
        <v>0</v>
      </c>
    </row>
    <row r="29" spans="1:4" ht="21" customHeight="1">
      <c r="A29" s="67" t="s">
        <v>130</v>
      </c>
      <c r="B29" s="229">
        <v>0</v>
      </c>
      <c r="C29" s="274">
        <f>SUM(B29*2.7%+B29)</f>
        <v>0</v>
      </c>
      <c r="D29" s="274">
        <f>SUM(C29*2%+C29)</f>
        <v>0</v>
      </c>
    </row>
    <row r="30" spans="1:4" ht="15">
      <c r="A30" s="68" t="s">
        <v>131</v>
      </c>
      <c r="B30" s="229">
        <v>0</v>
      </c>
      <c r="C30" s="274">
        <f>SUM(B30*2.7%+B30)</f>
        <v>0</v>
      </c>
      <c r="D30" s="274">
        <f>SUM(C30*2%+C30)</f>
        <v>0</v>
      </c>
    </row>
    <row r="31" spans="1:4" ht="15">
      <c r="A31" s="68" t="s">
        <v>151</v>
      </c>
      <c r="B31" s="229">
        <v>97376</v>
      </c>
      <c r="C31" s="274">
        <f>SUM(B31*2.7%+B31)</f>
        <v>100005.152</v>
      </c>
      <c r="D31" s="274">
        <f>SUM(C31*2%+C31)</f>
        <v>102005.25504</v>
      </c>
    </row>
    <row r="32" spans="1:4" ht="47.25" thickBot="1">
      <c r="A32" s="78" t="s">
        <v>132</v>
      </c>
      <c r="B32" s="230">
        <v>0</v>
      </c>
      <c r="C32" s="274">
        <f>SUM(B32*2.7%+B32)</f>
        <v>0</v>
      </c>
      <c r="D32" s="274">
        <f>SUM(C32*2%+C32)</f>
        <v>0</v>
      </c>
    </row>
    <row r="33" spans="1:4" ht="29.25" customHeight="1" thickBot="1">
      <c r="A33" s="342" t="s">
        <v>10</v>
      </c>
      <c r="B33" s="343">
        <f>SUM(B27:B32)</f>
        <v>102189</v>
      </c>
      <c r="C33" s="343">
        <f>SUM(C27:C32)</f>
        <v>104948.103</v>
      </c>
      <c r="D33" s="343">
        <v>107047</v>
      </c>
    </row>
    <row r="34" ht="14.25">
      <c r="A34" s="69"/>
    </row>
    <row r="35" spans="1:4" ht="14.25">
      <c r="A35" s="69"/>
      <c r="C35" s="548"/>
      <c r="D35" s="548"/>
    </row>
    <row r="36" ht="14.25">
      <c r="A36" s="69"/>
    </row>
    <row r="37" ht="14.25">
      <c r="A37" s="69"/>
    </row>
  </sheetData>
  <sheetProtection/>
  <mergeCells count="1">
    <mergeCell ref="A2:D2"/>
  </mergeCells>
  <printOptions/>
  <pageMargins left="0.75" right="0.24" top="1" bottom="1" header="0.5" footer="0.5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1.625" style="0" customWidth="1"/>
    <col min="2" max="2" width="12.00390625" style="0" customWidth="1"/>
    <col min="3" max="3" width="17.375" style="0" customWidth="1"/>
    <col min="4" max="5" width="16.25390625" style="0" customWidth="1"/>
    <col min="6" max="6" width="15.25390625" style="0" customWidth="1"/>
    <col min="7" max="7" width="12.75390625" style="0" customWidth="1"/>
  </cols>
  <sheetData>
    <row r="1" ht="12.75">
      <c r="A1" s="13" t="s">
        <v>308</v>
      </c>
    </row>
    <row r="2" spans="1:6" ht="18.75">
      <c r="A2" s="8"/>
      <c r="B2" s="691" t="s">
        <v>462</v>
      </c>
      <c r="C2" s="691"/>
      <c r="D2" s="691"/>
      <c r="E2" s="691"/>
      <c r="F2" s="691"/>
    </row>
    <row r="3" spans="1:6" ht="18.75">
      <c r="A3" s="8"/>
      <c r="B3" s="363"/>
      <c r="C3" s="363"/>
      <c r="D3" s="363"/>
      <c r="E3" s="363"/>
      <c r="F3" s="363"/>
    </row>
    <row r="4" spans="1:6" ht="12.75">
      <c r="A4" s="692" t="s">
        <v>437</v>
      </c>
      <c r="B4" s="693"/>
      <c r="C4" s="693"/>
      <c r="D4" s="693"/>
      <c r="E4" s="693"/>
      <c r="F4" s="693"/>
    </row>
    <row r="5" spans="1:6" ht="12.75">
      <c r="A5" s="694"/>
      <c r="B5" s="694"/>
      <c r="C5" s="694"/>
      <c r="D5" s="694"/>
      <c r="E5" s="694"/>
      <c r="F5" s="694"/>
    </row>
    <row r="6" spans="1:6" ht="13.5" thickBot="1">
      <c r="A6" s="364"/>
      <c r="B6" s="364"/>
      <c r="C6" s="364"/>
      <c r="D6" s="364"/>
      <c r="E6" s="364"/>
      <c r="F6" s="364"/>
    </row>
    <row r="7" spans="1:7" ht="44.25" customHeight="1">
      <c r="A7" s="365" t="s">
        <v>54</v>
      </c>
      <c r="B7" s="366" t="s">
        <v>60</v>
      </c>
      <c r="C7" s="366" t="s">
        <v>61</v>
      </c>
      <c r="D7" s="366" t="s">
        <v>297</v>
      </c>
      <c r="E7" s="366" t="s">
        <v>409</v>
      </c>
      <c r="F7" s="367" t="s">
        <v>410</v>
      </c>
      <c r="G7" s="484" t="s">
        <v>411</v>
      </c>
    </row>
    <row r="8" spans="1:7" ht="33" customHeight="1">
      <c r="A8" s="369" t="s">
        <v>16</v>
      </c>
      <c r="B8" s="370" t="s">
        <v>283</v>
      </c>
      <c r="C8" s="371" t="s">
        <v>63</v>
      </c>
      <c r="D8" s="371" t="s">
        <v>304</v>
      </c>
      <c r="E8" s="374">
        <v>11</v>
      </c>
      <c r="F8" s="374">
        <v>0</v>
      </c>
      <c r="G8" s="485">
        <f>E8+F8</f>
        <v>11</v>
      </c>
    </row>
    <row r="9" spans="1:7" ht="33" customHeight="1">
      <c r="A9" s="369"/>
      <c r="B9" s="370"/>
      <c r="C9" s="371"/>
      <c r="D9" s="609" t="s">
        <v>436</v>
      </c>
      <c r="E9" s="389">
        <v>1</v>
      </c>
      <c r="F9" s="389">
        <v>1</v>
      </c>
      <c r="G9" s="485">
        <f>E9+F9</f>
        <v>2</v>
      </c>
    </row>
    <row r="10" spans="1:7" ht="33" customHeight="1" thickBot="1">
      <c r="A10" s="369"/>
      <c r="B10" s="370"/>
      <c r="C10" s="371"/>
      <c r="D10" s="377" t="s">
        <v>305</v>
      </c>
      <c r="E10" s="389">
        <v>2</v>
      </c>
      <c r="F10" s="389" t="s">
        <v>306</v>
      </c>
      <c r="G10" s="486">
        <v>3</v>
      </c>
    </row>
    <row r="11" spans="1:7" ht="22.5" customHeight="1" thickBot="1">
      <c r="A11" s="369"/>
      <c r="B11" s="370"/>
      <c r="C11" s="390"/>
      <c r="D11" s="379" t="s">
        <v>307</v>
      </c>
      <c r="E11" s="391">
        <f>SUM(E8:E10)</f>
        <v>14</v>
      </c>
      <c r="F11" s="391">
        <v>2</v>
      </c>
      <c r="G11" s="568">
        <f>E11+F11</f>
        <v>16</v>
      </c>
    </row>
    <row r="12" spans="3:6" ht="12.75">
      <c r="C12" s="6"/>
      <c r="D12" s="191"/>
      <c r="E12" s="191"/>
      <c r="F12" s="384"/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</sheetData>
  <sheetProtection/>
  <mergeCells count="2">
    <mergeCell ref="B2:F2"/>
    <mergeCell ref="A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B1">
      <selection activeCell="D3" sqref="D3"/>
    </sheetView>
  </sheetViews>
  <sheetFormatPr defaultColWidth="9.00390625" defaultRowHeight="12.75"/>
  <cols>
    <col min="1" max="1" width="29.125" style="0" customWidth="1"/>
    <col min="2" max="2" width="15.00390625" style="0" customWidth="1"/>
    <col min="3" max="14" width="9.75390625" style="0" customWidth="1"/>
    <col min="15" max="15" width="10.00390625" style="0" customWidth="1"/>
  </cols>
  <sheetData>
    <row r="1" spans="1:2" ht="15" customHeight="1">
      <c r="A1" s="20" t="s">
        <v>157</v>
      </c>
      <c r="B1" s="20" t="s">
        <v>318</v>
      </c>
    </row>
    <row r="2" spans="4:15" ht="15.75">
      <c r="D2" s="102" t="s">
        <v>463</v>
      </c>
      <c r="O2" s="6"/>
    </row>
    <row r="3" spans="4:15" ht="16.5" thickBot="1">
      <c r="D3" s="102"/>
      <c r="O3" s="6"/>
    </row>
    <row r="4" spans="1:15" ht="15.75" thickBot="1">
      <c r="A4" s="101"/>
      <c r="B4" s="101"/>
      <c r="C4" s="661" t="s">
        <v>412</v>
      </c>
      <c r="D4" s="662"/>
      <c r="E4" s="662"/>
      <c r="F4" s="662"/>
      <c r="G4" s="662"/>
      <c r="H4" s="662"/>
      <c r="I4" s="662"/>
      <c r="J4" s="663"/>
      <c r="K4" s="101"/>
      <c r="L4" s="101"/>
      <c r="M4" s="101"/>
      <c r="N4" s="101"/>
      <c r="O4" s="239"/>
    </row>
    <row r="5" spans="1:15" ht="15">
      <c r="A5" s="101"/>
      <c r="B5" s="101"/>
      <c r="C5" s="178"/>
      <c r="D5" s="178"/>
      <c r="E5" s="178"/>
      <c r="F5" s="178"/>
      <c r="G5" s="178"/>
      <c r="H5" s="178"/>
      <c r="I5" s="178"/>
      <c r="J5" s="178"/>
      <c r="K5" s="101"/>
      <c r="L5" s="101"/>
      <c r="M5" s="101"/>
      <c r="N5" s="101"/>
      <c r="O5" s="239"/>
    </row>
    <row r="6" ht="13.5" thickBot="1">
      <c r="O6" s="6"/>
    </row>
    <row r="7" spans="1:16" ht="16.5" thickBot="1">
      <c r="A7" s="234" t="s">
        <v>178</v>
      </c>
      <c r="B7" s="253" t="s">
        <v>193</v>
      </c>
      <c r="C7" s="251" t="s">
        <v>179</v>
      </c>
      <c r="D7" s="251" t="s">
        <v>180</v>
      </c>
      <c r="E7" s="251" t="s">
        <v>181</v>
      </c>
      <c r="F7" s="251" t="s">
        <v>182</v>
      </c>
      <c r="G7" s="251" t="s">
        <v>183</v>
      </c>
      <c r="H7" s="251" t="s">
        <v>184</v>
      </c>
      <c r="I7" s="251" t="s">
        <v>185</v>
      </c>
      <c r="J7" s="251" t="s">
        <v>186</v>
      </c>
      <c r="K7" s="251" t="s">
        <v>187</v>
      </c>
      <c r="L7" s="251" t="s">
        <v>188</v>
      </c>
      <c r="M7" s="251" t="s">
        <v>189</v>
      </c>
      <c r="N7" s="252" t="s">
        <v>190</v>
      </c>
      <c r="O7" s="240"/>
      <c r="P7" s="549" t="s">
        <v>394</v>
      </c>
    </row>
    <row r="8" spans="1:15" ht="13.5">
      <c r="A8" s="242" t="s">
        <v>154</v>
      </c>
      <c r="B8" s="235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43"/>
      <c r="O8" s="241"/>
    </row>
    <row r="9" spans="1:16" ht="12.75">
      <c r="A9" s="244" t="s">
        <v>17</v>
      </c>
      <c r="B9" s="254">
        <v>48967</v>
      </c>
      <c r="C9" s="258">
        <f>B9/12</f>
        <v>4080.5833333333335</v>
      </c>
      <c r="D9" s="258">
        <v>4080.5833333333335</v>
      </c>
      <c r="E9" s="258">
        <v>4080.5833333333335</v>
      </c>
      <c r="F9" s="258">
        <v>4080.5833333333335</v>
      </c>
      <c r="G9" s="258">
        <v>4080.5833333333335</v>
      </c>
      <c r="H9" s="258">
        <v>4080.5833333333335</v>
      </c>
      <c r="I9" s="258">
        <v>4080.5833333333335</v>
      </c>
      <c r="J9" s="258">
        <v>4080.5833333333335</v>
      </c>
      <c r="K9" s="258">
        <v>4080.5833333333335</v>
      </c>
      <c r="L9" s="258">
        <v>4080.5833333333335</v>
      </c>
      <c r="M9" s="258">
        <v>4080.5833333333335</v>
      </c>
      <c r="N9" s="258">
        <v>4080.5833333333335</v>
      </c>
      <c r="O9" s="275">
        <f>SUM(C9:N9)</f>
        <v>48967.00000000001</v>
      </c>
      <c r="P9" s="166">
        <f>B9-O9</f>
        <v>0</v>
      </c>
    </row>
    <row r="10" spans="1:16" ht="12.75">
      <c r="A10" s="244" t="s">
        <v>22</v>
      </c>
      <c r="B10" s="254">
        <v>13221</v>
      </c>
      <c r="C10" s="258">
        <f>B10/12</f>
        <v>1101.75</v>
      </c>
      <c r="D10" s="258">
        <v>1101.75</v>
      </c>
      <c r="E10" s="258">
        <v>1101.75</v>
      </c>
      <c r="F10" s="258">
        <v>1101.75</v>
      </c>
      <c r="G10" s="258">
        <v>1101.75</v>
      </c>
      <c r="H10" s="258">
        <v>1101.75</v>
      </c>
      <c r="I10" s="258">
        <v>1101.75</v>
      </c>
      <c r="J10" s="258">
        <v>1101.75</v>
      </c>
      <c r="K10" s="258">
        <v>1101.75</v>
      </c>
      <c r="L10" s="258">
        <v>1101.75</v>
      </c>
      <c r="M10" s="258">
        <v>1101.75</v>
      </c>
      <c r="N10" s="258">
        <v>1101.75</v>
      </c>
      <c r="O10" s="275">
        <f aca="true" t="shared" si="0" ref="O10:O20">SUM(C10:N10)</f>
        <v>13221</v>
      </c>
      <c r="P10" s="166">
        <f aca="true" t="shared" si="1" ref="P10:P29">B10-O10</f>
        <v>0</v>
      </c>
    </row>
    <row r="11" spans="1:16" ht="12.75">
      <c r="A11" s="244" t="s">
        <v>29</v>
      </c>
      <c r="B11" s="254">
        <v>36597</v>
      </c>
      <c r="C11" s="258">
        <f>B11/12</f>
        <v>3049.75</v>
      </c>
      <c r="D11" s="258">
        <v>3049.75</v>
      </c>
      <c r="E11" s="258">
        <v>3049.75</v>
      </c>
      <c r="F11" s="258">
        <v>3049.75</v>
      </c>
      <c r="G11" s="258">
        <v>3049.75</v>
      </c>
      <c r="H11" s="258">
        <v>3049.75</v>
      </c>
      <c r="I11" s="258">
        <v>3049.75</v>
      </c>
      <c r="J11" s="258">
        <v>3049.75</v>
      </c>
      <c r="K11" s="258">
        <v>3049.75</v>
      </c>
      <c r="L11" s="258">
        <v>3049.75</v>
      </c>
      <c r="M11" s="258">
        <v>3049.75</v>
      </c>
      <c r="N11" s="258">
        <v>3049.75</v>
      </c>
      <c r="O11" s="275">
        <f t="shared" si="0"/>
        <v>36597</v>
      </c>
      <c r="P11" s="166">
        <f t="shared" si="1"/>
        <v>0</v>
      </c>
    </row>
    <row r="12" spans="1:16" ht="12.75">
      <c r="A12" s="244" t="s">
        <v>32</v>
      </c>
      <c r="B12" s="254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75">
        <f t="shared" si="0"/>
        <v>0</v>
      </c>
      <c r="P12" s="166">
        <f t="shared" si="1"/>
        <v>0</v>
      </c>
    </row>
    <row r="13" spans="1:16" ht="12.75">
      <c r="A13" s="244" t="s">
        <v>36</v>
      </c>
      <c r="B13" s="254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75">
        <f t="shared" si="0"/>
        <v>0</v>
      </c>
      <c r="P13" s="166">
        <f t="shared" si="1"/>
        <v>0</v>
      </c>
    </row>
    <row r="14" spans="1:16" ht="12.75">
      <c r="A14" s="244" t="s">
        <v>37</v>
      </c>
      <c r="B14" s="254">
        <v>3000</v>
      </c>
      <c r="C14" s="258">
        <f>B14/12</f>
        <v>250</v>
      </c>
      <c r="D14" s="258">
        <v>250</v>
      </c>
      <c r="E14" s="258">
        <v>250</v>
      </c>
      <c r="F14" s="258">
        <v>250</v>
      </c>
      <c r="G14" s="258">
        <v>250</v>
      </c>
      <c r="H14" s="258">
        <v>250</v>
      </c>
      <c r="I14" s="258">
        <v>250</v>
      </c>
      <c r="J14" s="258">
        <v>250</v>
      </c>
      <c r="K14" s="258">
        <v>250</v>
      </c>
      <c r="L14" s="258">
        <v>250</v>
      </c>
      <c r="M14" s="258">
        <v>250</v>
      </c>
      <c r="N14" s="258">
        <v>250</v>
      </c>
      <c r="O14" s="275">
        <f t="shared" si="0"/>
        <v>3000</v>
      </c>
      <c r="P14" s="166">
        <f t="shared" si="1"/>
        <v>0</v>
      </c>
    </row>
    <row r="15" spans="1:16" ht="12.75">
      <c r="A15" s="244" t="s">
        <v>41</v>
      </c>
      <c r="B15" s="254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75">
        <f t="shared" si="0"/>
        <v>0</v>
      </c>
      <c r="P15" s="166">
        <f t="shared" si="1"/>
        <v>0</v>
      </c>
    </row>
    <row r="16" spans="1:16" ht="12.75">
      <c r="A16" s="244" t="s">
        <v>194</v>
      </c>
      <c r="B16" s="254">
        <v>650</v>
      </c>
      <c r="C16" s="258">
        <v>280</v>
      </c>
      <c r="D16" s="258">
        <v>34</v>
      </c>
      <c r="E16" s="258">
        <v>34</v>
      </c>
      <c r="F16" s="258">
        <v>34</v>
      </c>
      <c r="G16" s="258">
        <v>34</v>
      </c>
      <c r="H16" s="258">
        <v>34</v>
      </c>
      <c r="I16" s="258">
        <v>34</v>
      </c>
      <c r="J16" s="258">
        <v>34</v>
      </c>
      <c r="K16" s="258">
        <v>34</v>
      </c>
      <c r="L16" s="258">
        <v>34</v>
      </c>
      <c r="M16" s="258">
        <v>34</v>
      </c>
      <c r="N16" s="258">
        <v>30</v>
      </c>
      <c r="O16" s="275">
        <f t="shared" si="0"/>
        <v>650</v>
      </c>
      <c r="P16" s="166">
        <f t="shared" si="1"/>
        <v>0</v>
      </c>
    </row>
    <row r="17" spans="1:16" ht="12.75">
      <c r="A17" s="244" t="s">
        <v>195</v>
      </c>
      <c r="B17" s="254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60"/>
      <c r="O17" s="275">
        <f t="shared" si="0"/>
        <v>0</v>
      </c>
      <c r="P17" s="166">
        <f t="shared" si="1"/>
        <v>0</v>
      </c>
    </row>
    <row r="18" spans="1:16" ht="12.75">
      <c r="A18" s="244" t="s">
        <v>196</v>
      </c>
      <c r="B18" s="254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60"/>
      <c r="O18" s="275">
        <f t="shared" si="0"/>
        <v>0</v>
      </c>
      <c r="P18" s="166">
        <f t="shared" si="1"/>
        <v>0</v>
      </c>
    </row>
    <row r="19" spans="1:16" ht="12.75">
      <c r="A19" s="244"/>
      <c r="B19" s="254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60"/>
      <c r="O19" s="275">
        <f t="shared" si="0"/>
        <v>0</v>
      </c>
      <c r="P19" s="166">
        <f t="shared" si="1"/>
        <v>0</v>
      </c>
    </row>
    <row r="20" spans="1:16" ht="13.5" thickBot="1">
      <c r="A20" s="245" t="s">
        <v>191</v>
      </c>
      <c r="B20" s="255"/>
      <c r="C20" s="258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2"/>
      <c r="O20" s="275">
        <f t="shared" si="0"/>
        <v>0</v>
      </c>
      <c r="P20" s="166">
        <f t="shared" si="1"/>
        <v>0</v>
      </c>
    </row>
    <row r="21" spans="1:16" ht="35.25" customHeight="1" thickBot="1">
      <c r="A21" s="219" t="s">
        <v>52</v>
      </c>
      <c r="B21" s="256">
        <f>SUM(B9:B20)</f>
        <v>102435</v>
      </c>
      <c r="C21" s="259">
        <f>SUM(C9:C20)</f>
        <v>8762.083333333334</v>
      </c>
      <c r="D21" s="259">
        <f aca="true" t="shared" si="2" ref="D21:N21">SUM(D9:D20)</f>
        <v>8516.083333333334</v>
      </c>
      <c r="E21" s="259">
        <f t="shared" si="2"/>
        <v>8516.083333333334</v>
      </c>
      <c r="F21" s="259">
        <f t="shared" si="2"/>
        <v>8516.083333333334</v>
      </c>
      <c r="G21" s="259">
        <f t="shared" si="2"/>
        <v>8516.083333333334</v>
      </c>
      <c r="H21" s="259">
        <f t="shared" si="2"/>
        <v>8516.083333333334</v>
      </c>
      <c r="I21" s="259">
        <f t="shared" si="2"/>
        <v>8516.083333333334</v>
      </c>
      <c r="J21" s="259">
        <f t="shared" si="2"/>
        <v>8516.083333333334</v>
      </c>
      <c r="K21" s="259">
        <f t="shared" si="2"/>
        <v>8516.083333333334</v>
      </c>
      <c r="L21" s="259">
        <f t="shared" si="2"/>
        <v>8516.083333333334</v>
      </c>
      <c r="M21" s="259">
        <f t="shared" si="2"/>
        <v>8516.083333333334</v>
      </c>
      <c r="N21" s="263">
        <f t="shared" si="2"/>
        <v>8512.083333333334</v>
      </c>
      <c r="O21" s="275">
        <f>SUM(C21:N21)</f>
        <v>102434.99999999999</v>
      </c>
      <c r="P21" s="166">
        <f t="shared" si="1"/>
        <v>0</v>
      </c>
    </row>
    <row r="22" spans="1:16" ht="30.75" customHeight="1">
      <c r="A22" s="248"/>
      <c r="B22" s="569"/>
      <c r="C22" s="574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6"/>
      <c r="O22" s="166"/>
      <c r="P22" s="166"/>
    </row>
    <row r="23" spans="1:16" ht="21" customHeight="1">
      <c r="A23" s="231" t="s">
        <v>153</v>
      </c>
      <c r="B23" s="570">
        <f>SUM(C23:N23)</f>
        <v>0</v>
      </c>
      <c r="C23" s="577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578"/>
      <c r="P23" s="166"/>
    </row>
    <row r="24" spans="1:16" ht="19.5" customHeight="1">
      <c r="A24" s="236" t="s">
        <v>225</v>
      </c>
      <c r="B24" s="571">
        <v>4813</v>
      </c>
      <c r="C24" s="579">
        <f>B24/12</f>
        <v>401.0833333333333</v>
      </c>
      <c r="D24" s="264">
        <v>401.0833333333333</v>
      </c>
      <c r="E24" s="264">
        <v>401.0833333333333</v>
      </c>
      <c r="F24" s="264">
        <v>401.0833333333333</v>
      </c>
      <c r="G24" s="264">
        <v>401.0833333333333</v>
      </c>
      <c r="H24" s="264">
        <v>401.0833333333333</v>
      </c>
      <c r="I24" s="264">
        <v>401.0833333333333</v>
      </c>
      <c r="J24" s="264">
        <v>401.0833333333333</v>
      </c>
      <c r="K24" s="264">
        <v>401.0833333333333</v>
      </c>
      <c r="L24" s="264">
        <v>401.0833333333333</v>
      </c>
      <c r="M24" s="264">
        <v>401.0833333333333</v>
      </c>
      <c r="N24" s="265">
        <v>401.0833333333333</v>
      </c>
      <c r="O24" s="166">
        <f aca="true" t="shared" si="3" ref="O24:O29">SUM(C24:N24)</f>
        <v>4813</v>
      </c>
      <c r="P24" s="166">
        <f t="shared" si="1"/>
        <v>0</v>
      </c>
    </row>
    <row r="25" spans="1:16" ht="20.25" customHeight="1">
      <c r="A25" s="236" t="s">
        <v>223</v>
      </c>
      <c r="B25" s="571"/>
      <c r="C25" s="579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5"/>
      <c r="O25" s="166">
        <f t="shared" si="3"/>
        <v>0</v>
      </c>
      <c r="P25" s="166">
        <f t="shared" si="1"/>
        <v>0</v>
      </c>
    </row>
    <row r="26" spans="1:16" ht="21" customHeight="1">
      <c r="A26" s="246" t="s">
        <v>224</v>
      </c>
      <c r="B26" s="572"/>
      <c r="C26" s="579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5"/>
      <c r="O26" s="166">
        <f t="shared" si="3"/>
        <v>0</v>
      </c>
      <c r="P26" s="166">
        <f t="shared" si="1"/>
        <v>0</v>
      </c>
    </row>
    <row r="27" spans="1:16" ht="29.25" customHeight="1">
      <c r="A27" s="246" t="s">
        <v>192</v>
      </c>
      <c r="B27" s="572">
        <v>97376</v>
      </c>
      <c r="C27" s="579">
        <f>B27/12</f>
        <v>8114.666666666667</v>
      </c>
      <c r="D27" s="264">
        <v>8114.666666666667</v>
      </c>
      <c r="E27" s="264">
        <v>8114.666666666667</v>
      </c>
      <c r="F27" s="264">
        <v>8114.666666666667</v>
      </c>
      <c r="G27" s="264">
        <v>8114.666666666667</v>
      </c>
      <c r="H27" s="264">
        <v>8114.666666666667</v>
      </c>
      <c r="I27" s="264">
        <v>8114.666666666667</v>
      </c>
      <c r="J27" s="264">
        <v>8114.666666666667</v>
      </c>
      <c r="K27" s="264">
        <v>8114.666666666667</v>
      </c>
      <c r="L27" s="264">
        <v>8114.666666666667</v>
      </c>
      <c r="M27" s="264">
        <v>8114.666666666667</v>
      </c>
      <c r="N27" s="265">
        <v>8114.666666666667</v>
      </c>
      <c r="O27" s="166">
        <f t="shared" si="3"/>
        <v>97376.00000000001</v>
      </c>
      <c r="P27" s="166">
        <f t="shared" si="1"/>
        <v>0</v>
      </c>
    </row>
    <row r="28" spans="1:16" ht="55.5" customHeight="1" thickBot="1">
      <c r="A28" s="247" t="s">
        <v>9</v>
      </c>
      <c r="B28" s="573">
        <v>246</v>
      </c>
      <c r="C28" s="580">
        <v>246</v>
      </c>
      <c r="D28" s="581"/>
      <c r="E28" s="581"/>
      <c r="F28" s="581"/>
      <c r="G28" s="581"/>
      <c r="H28" s="581"/>
      <c r="I28" s="581"/>
      <c r="J28" s="581"/>
      <c r="K28" s="581"/>
      <c r="L28" s="581"/>
      <c r="M28" s="581"/>
      <c r="N28" s="582"/>
      <c r="O28" s="166">
        <f t="shared" si="3"/>
        <v>246</v>
      </c>
      <c r="P28" s="166">
        <f t="shared" si="1"/>
        <v>0</v>
      </c>
    </row>
    <row r="29" spans="1:16" ht="33.75" customHeight="1" thickBot="1">
      <c r="A29" s="238" t="s">
        <v>10</v>
      </c>
      <c r="B29" s="257">
        <f>SUM(B28,B27,B26,B25,B24)</f>
        <v>102435</v>
      </c>
      <c r="C29" s="268">
        <f aca="true" t="shared" si="4" ref="C29:N29">SUM(C24:C28)</f>
        <v>8761.75</v>
      </c>
      <c r="D29" s="268">
        <f t="shared" si="4"/>
        <v>8515.75</v>
      </c>
      <c r="E29" s="268">
        <f t="shared" si="4"/>
        <v>8515.75</v>
      </c>
      <c r="F29" s="268">
        <f t="shared" si="4"/>
        <v>8515.75</v>
      </c>
      <c r="G29" s="268">
        <f t="shared" si="4"/>
        <v>8515.75</v>
      </c>
      <c r="H29" s="268">
        <f t="shared" si="4"/>
        <v>8515.75</v>
      </c>
      <c r="I29" s="268">
        <f t="shared" si="4"/>
        <v>8515.75</v>
      </c>
      <c r="J29" s="268">
        <f t="shared" si="4"/>
        <v>8515.75</v>
      </c>
      <c r="K29" s="268">
        <f t="shared" si="4"/>
        <v>8515.75</v>
      </c>
      <c r="L29" s="268">
        <f t="shared" si="4"/>
        <v>8515.75</v>
      </c>
      <c r="M29" s="268">
        <f t="shared" si="4"/>
        <v>8515.75</v>
      </c>
      <c r="N29" s="269">
        <f t="shared" si="4"/>
        <v>8515.75</v>
      </c>
      <c r="O29" s="166">
        <f t="shared" si="3"/>
        <v>102435</v>
      </c>
      <c r="P29" s="166">
        <f t="shared" si="1"/>
        <v>0</v>
      </c>
    </row>
    <row r="30" spans="3:14" ht="24" customHeight="1">
      <c r="C30" s="166">
        <f>C29-C21</f>
        <v>-0.33333333333393966</v>
      </c>
      <c r="D30" s="166">
        <f aca="true" t="shared" si="5" ref="D30:N30">D29-D21</f>
        <v>-0.33333333333393966</v>
      </c>
      <c r="E30" s="166">
        <f t="shared" si="5"/>
        <v>-0.33333333333393966</v>
      </c>
      <c r="F30" s="166">
        <f t="shared" si="5"/>
        <v>-0.33333333333393966</v>
      </c>
      <c r="G30" s="166">
        <f t="shared" si="5"/>
        <v>-0.33333333333393966</v>
      </c>
      <c r="H30" s="166">
        <f t="shared" si="5"/>
        <v>-0.33333333333393966</v>
      </c>
      <c r="I30" s="166">
        <f t="shared" si="5"/>
        <v>-0.33333333333393966</v>
      </c>
      <c r="J30" s="166">
        <f t="shared" si="5"/>
        <v>-0.33333333333393966</v>
      </c>
      <c r="K30" s="166">
        <f t="shared" si="5"/>
        <v>-0.33333333333393966</v>
      </c>
      <c r="L30" s="166">
        <f t="shared" si="5"/>
        <v>-0.33333333333393966</v>
      </c>
      <c r="M30" s="166">
        <f t="shared" si="5"/>
        <v>-0.33333333333393966</v>
      </c>
      <c r="N30" s="166">
        <f t="shared" si="5"/>
        <v>3.6666666666660603</v>
      </c>
    </row>
  </sheetData>
  <sheetProtection/>
  <mergeCells count="1">
    <mergeCell ref="C4:J4"/>
  </mergeCells>
  <printOptions/>
  <pageMargins left="0.4" right="0.21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0.25390625" style="334" customWidth="1"/>
    <col min="2" max="2" width="11.00390625" style="335" customWidth="1"/>
    <col min="3" max="3" width="5.125" style="333" customWidth="1"/>
    <col min="4" max="4" width="5.875" style="333" customWidth="1"/>
    <col min="5" max="5" width="4.375" style="333" customWidth="1"/>
    <col min="6" max="6" width="5.25390625" style="333" customWidth="1"/>
    <col min="7" max="7" width="5.75390625" style="333" customWidth="1"/>
    <col min="8" max="8" width="4.875" style="333" customWidth="1"/>
    <col min="9" max="9" width="4.75390625" style="333" customWidth="1"/>
    <col min="10" max="10" width="4.375" style="333" customWidth="1"/>
    <col min="11" max="11" width="5.75390625" style="333" customWidth="1"/>
    <col min="12" max="12" width="5.375" style="333" customWidth="1"/>
    <col min="13" max="13" width="5.125" style="333" customWidth="1"/>
    <col min="14" max="14" width="5.75390625" style="333" customWidth="1"/>
    <col min="15" max="15" width="4.875" style="333" customWidth="1"/>
    <col min="16" max="16" width="4.375" style="334" customWidth="1"/>
    <col min="17" max="18" width="4.875" style="334" customWidth="1"/>
    <col min="19" max="19" width="4.00390625" style="334" customWidth="1"/>
    <col min="20" max="20" width="4.875" style="334" customWidth="1"/>
    <col min="21" max="16384" width="9.125" style="334" customWidth="1"/>
  </cols>
  <sheetData>
    <row r="1" spans="1:2" ht="12.75">
      <c r="A1" s="387" t="s">
        <v>418</v>
      </c>
      <c r="B1" s="428"/>
    </row>
    <row r="2" spans="1:2" ht="19.5" customHeight="1">
      <c r="A2" s="695" t="s">
        <v>464</v>
      </c>
      <c r="B2" s="695"/>
    </row>
    <row r="3" spans="1:2" ht="13.5" thickBot="1">
      <c r="A3" s="397"/>
      <c r="B3" s="473"/>
    </row>
    <row r="4" spans="1:2" ht="22.5" customHeight="1" thickBot="1">
      <c r="A4" s="677" t="s">
        <v>413</v>
      </c>
      <c r="B4" s="696"/>
    </row>
    <row r="5" spans="1:2" ht="10.5" customHeight="1">
      <c r="A5" s="386"/>
      <c r="B5" s="428"/>
    </row>
    <row r="6" spans="1:2" ht="13.5" thickBot="1">
      <c r="A6" s="386"/>
      <c r="B6" s="475" t="s">
        <v>208</v>
      </c>
    </row>
    <row r="7" spans="1:13" ht="13.5" thickBot="1">
      <c r="A7" s="400" t="s">
        <v>55</v>
      </c>
      <c r="B7" s="434" t="s">
        <v>414</v>
      </c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</row>
    <row r="8" spans="1:15" s="13" customFormat="1" ht="12" customHeight="1">
      <c r="A8" s="435" t="s">
        <v>228</v>
      </c>
      <c r="B8" s="436"/>
      <c r="C8" s="117"/>
      <c r="D8" s="114"/>
      <c r="E8" s="114"/>
      <c r="F8" s="115"/>
      <c r="G8" s="115"/>
      <c r="H8" s="116"/>
      <c r="I8" s="115"/>
      <c r="J8" s="96"/>
      <c r="K8" s="118"/>
      <c r="L8" s="96"/>
      <c r="M8" s="130"/>
      <c r="N8" s="96"/>
      <c r="O8" s="96"/>
    </row>
    <row r="9" spans="1:13" ht="12" customHeight="1">
      <c r="A9" s="437" t="s">
        <v>273</v>
      </c>
      <c r="B9" s="436"/>
      <c r="C9" s="122"/>
      <c r="D9" s="119"/>
      <c r="E9" s="119"/>
      <c r="F9" s="120"/>
      <c r="G9" s="120"/>
      <c r="H9" s="121"/>
      <c r="I9" s="120"/>
      <c r="K9" s="5"/>
      <c r="M9" s="336"/>
    </row>
    <row r="10" spans="1:13" ht="10.5" customHeight="1">
      <c r="A10" s="437" t="s">
        <v>291</v>
      </c>
      <c r="B10" s="436">
        <v>5550</v>
      </c>
      <c r="C10" s="122"/>
      <c r="D10" s="119"/>
      <c r="E10" s="119"/>
      <c r="F10" s="120"/>
      <c r="G10" s="120"/>
      <c r="H10" s="121"/>
      <c r="I10" s="120"/>
      <c r="K10" s="5"/>
      <c r="M10" s="336"/>
    </row>
    <row r="11" spans="1:13" ht="10.5" customHeight="1">
      <c r="A11" s="437" t="s">
        <v>229</v>
      </c>
      <c r="B11" s="436"/>
      <c r="C11" s="122"/>
      <c r="D11" s="119"/>
      <c r="E11" s="119"/>
      <c r="F11" s="120"/>
      <c r="G11" s="120"/>
      <c r="H11" s="121"/>
      <c r="I11" s="120"/>
      <c r="K11" s="5"/>
      <c r="M11" s="336"/>
    </row>
    <row r="12" spans="1:13" ht="11.25" customHeight="1" thickBot="1">
      <c r="A12" s="439" t="s">
        <v>142</v>
      </c>
      <c r="B12" s="436"/>
      <c r="C12" s="122"/>
      <c r="D12" s="119"/>
      <c r="E12" s="119"/>
      <c r="F12" s="120"/>
      <c r="G12" s="120"/>
      <c r="H12" s="121"/>
      <c r="I12" s="120"/>
      <c r="K12" s="5"/>
      <c r="M12" s="336"/>
    </row>
    <row r="13" spans="1:13" ht="11.25" customHeight="1" thickBot="1">
      <c r="A13" s="441" t="s">
        <v>161</v>
      </c>
      <c r="B13" s="442">
        <f>SUM(B8:B12)</f>
        <v>5550</v>
      </c>
      <c r="C13" s="122"/>
      <c r="D13" s="119"/>
      <c r="E13" s="119"/>
      <c r="F13" s="120"/>
      <c r="G13" s="120"/>
      <c r="H13" s="121"/>
      <c r="I13" s="120"/>
      <c r="K13" s="5"/>
      <c r="M13" s="336"/>
    </row>
    <row r="14" spans="1:13" ht="12" customHeight="1">
      <c r="A14" s="435" t="s">
        <v>1</v>
      </c>
      <c r="B14" s="436">
        <v>2431</v>
      </c>
      <c r="C14" s="122"/>
      <c r="D14" s="119"/>
      <c r="E14" s="119"/>
      <c r="F14" s="120"/>
      <c r="G14" s="120"/>
      <c r="H14" s="121"/>
      <c r="I14" s="120"/>
      <c r="K14" s="5"/>
      <c r="L14" s="96"/>
      <c r="M14" s="336"/>
    </row>
    <row r="15" spans="1:13" ht="10.5" customHeight="1">
      <c r="A15" s="439" t="s">
        <v>155</v>
      </c>
      <c r="B15" s="436"/>
      <c r="C15" s="122"/>
      <c r="D15" s="119"/>
      <c r="E15" s="119"/>
      <c r="F15" s="120"/>
      <c r="G15" s="120"/>
      <c r="H15" s="121"/>
      <c r="I15" s="120"/>
      <c r="K15" s="5"/>
      <c r="L15" s="96"/>
      <c r="M15" s="336"/>
    </row>
    <row r="16" spans="1:13" ht="12.75" customHeight="1" thickBot="1">
      <c r="A16" s="439" t="s">
        <v>2</v>
      </c>
      <c r="B16" s="436"/>
      <c r="C16" s="122"/>
      <c r="D16" s="119"/>
      <c r="E16" s="119"/>
      <c r="F16" s="120"/>
      <c r="G16" s="120"/>
      <c r="H16" s="121"/>
      <c r="I16" s="120"/>
      <c r="K16" s="5"/>
      <c r="M16" s="336"/>
    </row>
    <row r="17" spans="1:15" s="13" customFormat="1" ht="16.5" thickBot="1">
      <c r="A17" s="443" t="s">
        <v>160</v>
      </c>
      <c r="B17" s="444">
        <f>SUM(B13:B16)</f>
        <v>7981</v>
      </c>
      <c r="C17" s="114"/>
      <c r="D17" s="114"/>
      <c r="E17" s="114"/>
      <c r="F17" s="115"/>
      <c r="G17" s="115"/>
      <c r="H17" s="116"/>
      <c r="I17" s="115"/>
      <c r="J17" s="96"/>
      <c r="K17" s="118"/>
      <c r="L17" s="96"/>
      <c r="M17" s="130"/>
      <c r="N17" s="96"/>
      <c r="O17" s="96"/>
    </row>
    <row r="18" spans="1:13" ht="12" customHeight="1">
      <c r="A18" s="435" t="s">
        <v>3</v>
      </c>
      <c r="B18" s="436"/>
      <c r="C18" s="122"/>
      <c r="D18" s="119"/>
      <c r="E18" s="119"/>
      <c r="F18" s="120"/>
      <c r="G18" s="120"/>
      <c r="H18" s="121"/>
      <c r="I18" s="120"/>
      <c r="K18" s="5"/>
      <c r="M18" s="336"/>
    </row>
    <row r="19" spans="1:13" ht="13.5" customHeight="1">
      <c r="A19" s="437" t="s">
        <v>133</v>
      </c>
      <c r="B19" s="436"/>
      <c r="C19" s="122"/>
      <c r="D19" s="119"/>
      <c r="E19" s="119"/>
      <c r="F19" s="120"/>
      <c r="G19" s="120"/>
      <c r="H19" s="121"/>
      <c r="I19" s="120"/>
      <c r="K19" s="5"/>
      <c r="M19" s="336"/>
    </row>
    <row r="20" spans="1:13" ht="12" customHeight="1">
      <c r="A20" s="437" t="s">
        <v>68</v>
      </c>
      <c r="B20" s="436"/>
      <c r="C20" s="122"/>
      <c r="D20" s="119"/>
      <c r="E20" s="119"/>
      <c r="F20" s="120"/>
      <c r="G20" s="120"/>
      <c r="H20" s="121"/>
      <c r="I20" s="120"/>
      <c r="K20" s="5"/>
      <c r="M20" s="336"/>
    </row>
    <row r="21" spans="1:13" ht="15">
      <c r="A21" s="437" t="s">
        <v>139</v>
      </c>
      <c r="B21" s="436"/>
      <c r="C21" s="122"/>
      <c r="D21" s="119"/>
      <c r="E21" s="119"/>
      <c r="F21" s="120"/>
      <c r="G21" s="120"/>
      <c r="H21" s="121"/>
      <c r="I21" s="120"/>
      <c r="K21" s="5"/>
      <c r="M21" s="336"/>
    </row>
    <row r="22" spans="1:13" ht="12.75" customHeight="1">
      <c r="A22" s="437" t="s">
        <v>143</v>
      </c>
      <c r="B22" s="436"/>
      <c r="C22" s="122"/>
      <c r="D22" s="119"/>
      <c r="E22" s="119"/>
      <c r="F22" s="120"/>
      <c r="G22" s="120"/>
      <c r="H22" s="121"/>
      <c r="I22" s="120"/>
      <c r="K22" s="5"/>
      <c r="L22" s="96"/>
      <c r="M22" s="336"/>
    </row>
    <row r="23" spans="1:13" ht="15.75" thickBot="1">
      <c r="A23" s="439" t="s">
        <v>134</v>
      </c>
      <c r="B23" s="436"/>
      <c r="C23" s="123"/>
      <c r="D23" s="119"/>
      <c r="E23" s="119"/>
      <c r="F23" s="120"/>
      <c r="G23" s="120"/>
      <c r="H23" s="121"/>
      <c r="I23" s="120"/>
      <c r="K23" s="5"/>
      <c r="M23" s="336"/>
    </row>
    <row r="24" spans="1:15" s="13" customFormat="1" ht="16.5" thickBot="1">
      <c r="A24" s="443" t="s">
        <v>4</v>
      </c>
      <c r="B24" s="445">
        <f>SUM(B18:B23)</f>
        <v>0</v>
      </c>
      <c r="C24" s="114"/>
      <c r="D24" s="114"/>
      <c r="E24" s="114"/>
      <c r="F24" s="115"/>
      <c r="G24" s="115"/>
      <c r="H24" s="116"/>
      <c r="I24" s="114"/>
      <c r="J24" s="118"/>
      <c r="K24" s="118"/>
      <c r="L24" s="96"/>
      <c r="M24" s="130"/>
      <c r="N24" s="96"/>
      <c r="O24" s="96"/>
    </row>
    <row r="25" spans="1:13" ht="10.5" customHeight="1" thickBot="1">
      <c r="A25" s="435"/>
      <c r="B25" s="436"/>
      <c r="C25" s="119"/>
      <c r="D25" s="119"/>
      <c r="E25" s="119"/>
      <c r="F25" s="120"/>
      <c r="G25" s="120"/>
      <c r="H25" s="121"/>
      <c r="I25" s="123"/>
      <c r="J25" s="5"/>
      <c r="K25" s="5"/>
      <c r="M25" s="336"/>
    </row>
    <row r="26" spans="1:15" s="13" customFormat="1" ht="14.25" customHeight="1" thickBot="1">
      <c r="A26" s="283" t="s">
        <v>5</v>
      </c>
      <c r="B26" s="477">
        <f>SUM(B25:B25)</f>
        <v>0</v>
      </c>
      <c r="C26" s="124"/>
      <c r="D26" s="124"/>
      <c r="E26" s="124"/>
      <c r="F26" s="115"/>
      <c r="G26" s="115"/>
      <c r="H26" s="116"/>
      <c r="I26" s="124"/>
      <c r="J26" s="125"/>
      <c r="K26" s="125"/>
      <c r="L26" s="96"/>
      <c r="M26" s="130"/>
      <c r="N26" s="96"/>
      <c r="O26" s="96"/>
    </row>
    <row r="27" spans="1:15" s="13" customFormat="1" ht="15.75">
      <c r="A27" s="449"/>
      <c r="B27" s="478"/>
      <c r="C27" s="124"/>
      <c r="D27" s="124"/>
      <c r="E27" s="124"/>
      <c r="F27" s="115"/>
      <c r="G27" s="115"/>
      <c r="H27" s="116"/>
      <c r="I27" s="124"/>
      <c r="J27" s="125"/>
      <c r="K27" s="125"/>
      <c r="L27" s="96"/>
      <c r="M27" s="130"/>
      <c r="N27" s="96"/>
      <c r="O27" s="96"/>
    </row>
    <row r="28" spans="1:13" ht="15" customHeight="1" thickBot="1">
      <c r="A28" s="437" t="s">
        <v>141</v>
      </c>
      <c r="B28" s="436"/>
      <c r="C28" s="122"/>
      <c r="D28" s="119"/>
      <c r="E28" s="119"/>
      <c r="F28" s="120"/>
      <c r="G28" s="120"/>
      <c r="H28" s="121"/>
      <c r="I28" s="120"/>
      <c r="K28" s="5"/>
      <c r="M28" s="336"/>
    </row>
    <row r="29" spans="1:13" ht="15.75" thickBot="1">
      <c r="A29" s="453" t="s">
        <v>164</v>
      </c>
      <c r="B29" s="479">
        <f>SUM(B28:B28)</f>
        <v>0</v>
      </c>
      <c r="C29" s="122"/>
      <c r="D29" s="119"/>
      <c r="E29" s="119"/>
      <c r="F29" s="120"/>
      <c r="G29" s="120"/>
      <c r="H29" s="121"/>
      <c r="I29" s="120"/>
      <c r="K29" s="5"/>
      <c r="M29" s="336"/>
    </row>
    <row r="30" spans="1:13" ht="15.75" thickBot="1">
      <c r="A30" s="283" t="s">
        <v>230</v>
      </c>
      <c r="B30" s="480"/>
      <c r="C30" s="122"/>
      <c r="D30" s="119"/>
      <c r="E30" s="119"/>
      <c r="F30" s="120"/>
      <c r="G30" s="120"/>
      <c r="H30" s="121"/>
      <c r="I30" s="120"/>
      <c r="K30" s="5"/>
      <c r="M30" s="336"/>
    </row>
    <row r="31" spans="1:13" ht="12.75" customHeight="1">
      <c r="A31" s="452" t="s">
        <v>165</v>
      </c>
      <c r="B31" s="436"/>
      <c r="C31" s="122"/>
      <c r="D31" s="119"/>
      <c r="E31" s="119"/>
      <c r="F31" s="120"/>
      <c r="G31" s="120"/>
      <c r="H31" s="121"/>
      <c r="I31" s="120"/>
      <c r="K31" s="5"/>
      <c r="M31" s="336"/>
    </row>
    <row r="32" spans="1:13" ht="12" customHeight="1">
      <c r="A32" s="452" t="s">
        <v>200</v>
      </c>
      <c r="B32" s="436"/>
      <c r="C32" s="122"/>
      <c r="D32" s="119"/>
      <c r="E32" s="119"/>
      <c r="F32" s="120"/>
      <c r="G32" s="120"/>
      <c r="H32" s="121"/>
      <c r="I32" s="120"/>
      <c r="K32" s="5"/>
      <c r="M32" s="336"/>
    </row>
    <row r="33" spans="1:13" ht="12" customHeight="1" thickBot="1">
      <c r="A33" s="452" t="s">
        <v>415</v>
      </c>
      <c r="B33" s="436">
        <v>54776</v>
      </c>
      <c r="C33" s="122"/>
      <c r="D33" s="119"/>
      <c r="E33" s="119"/>
      <c r="F33" s="120"/>
      <c r="G33" s="120"/>
      <c r="H33" s="121"/>
      <c r="I33" s="120"/>
      <c r="K33" s="5"/>
      <c r="M33" s="336"/>
    </row>
    <row r="34" spans="1:13" ht="15.75" thickBot="1">
      <c r="A34" s="443" t="s">
        <v>6</v>
      </c>
      <c r="B34" s="445">
        <f>SUM(B29:B33)</f>
        <v>54776</v>
      </c>
      <c r="C34" s="122"/>
      <c r="D34" s="119"/>
      <c r="E34" s="119"/>
      <c r="F34" s="120"/>
      <c r="G34" s="120"/>
      <c r="H34" s="121"/>
      <c r="I34" s="126"/>
      <c r="K34" s="5"/>
      <c r="M34" s="336"/>
    </row>
    <row r="35" spans="1:13" ht="12" customHeight="1">
      <c r="A35" s="435" t="s">
        <v>140</v>
      </c>
      <c r="B35" s="436"/>
      <c r="C35" s="119"/>
      <c r="D35" s="119"/>
      <c r="E35" s="119"/>
      <c r="F35" s="120"/>
      <c r="G35" s="120"/>
      <c r="H35" s="121"/>
      <c r="I35" s="122"/>
      <c r="J35" s="5"/>
      <c r="K35" s="5"/>
      <c r="M35" s="336"/>
    </row>
    <row r="36" spans="1:13" ht="12" customHeight="1" thickBot="1">
      <c r="A36" s="439" t="s">
        <v>137</v>
      </c>
      <c r="B36" s="436"/>
      <c r="C36" s="123"/>
      <c r="D36" s="119"/>
      <c r="E36" s="119"/>
      <c r="F36" s="120"/>
      <c r="G36" s="120"/>
      <c r="H36" s="121"/>
      <c r="I36" s="122"/>
      <c r="K36" s="5"/>
      <c r="M36" s="336"/>
    </row>
    <row r="37" spans="1:13" ht="13.5" customHeight="1" thickBot="1">
      <c r="A37" s="458" t="s">
        <v>138</v>
      </c>
      <c r="B37" s="442">
        <f>SUM(B35:B36)</f>
        <v>0</v>
      </c>
      <c r="C37" s="119"/>
      <c r="D37" s="119"/>
      <c r="E37" s="119"/>
      <c r="F37" s="120"/>
      <c r="G37" s="120"/>
      <c r="H37" s="121"/>
      <c r="I37" s="122"/>
      <c r="J37" s="5"/>
      <c r="K37" s="5"/>
      <c r="M37" s="336"/>
    </row>
    <row r="38" spans="1:13" ht="13.5" customHeight="1">
      <c r="A38" s="435" t="s">
        <v>128</v>
      </c>
      <c r="B38" s="436"/>
      <c r="C38" s="119"/>
      <c r="D38" s="119"/>
      <c r="E38" s="119"/>
      <c r="F38" s="120"/>
      <c r="G38" s="120"/>
      <c r="H38" s="121"/>
      <c r="I38" s="122"/>
      <c r="J38" s="5"/>
      <c r="K38" s="5"/>
      <c r="M38" s="336"/>
    </row>
    <row r="39" spans="1:13" ht="15">
      <c r="A39" s="437" t="s">
        <v>118</v>
      </c>
      <c r="B39" s="436">
        <v>129</v>
      </c>
      <c r="C39" s="119"/>
      <c r="D39" s="119"/>
      <c r="E39" s="119"/>
      <c r="F39" s="120"/>
      <c r="G39" s="120"/>
      <c r="H39" s="121"/>
      <c r="I39" s="122"/>
      <c r="K39" s="5"/>
      <c r="M39" s="336"/>
    </row>
    <row r="40" spans="1:13" ht="15">
      <c r="A40" s="437" t="s">
        <v>7</v>
      </c>
      <c r="B40" s="436"/>
      <c r="C40" s="119"/>
      <c r="D40" s="119"/>
      <c r="E40" s="119"/>
      <c r="F40" s="120"/>
      <c r="G40" s="120"/>
      <c r="H40" s="121"/>
      <c r="I40" s="122"/>
      <c r="K40" s="5"/>
      <c r="M40" s="336"/>
    </row>
    <row r="41" spans="1:13" ht="15.75" thickBot="1">
      <c r="A41" s="439" t="s">
        <v>8</v>
      </c>
      <c r="B41" s="436"/>
      <c r="C41" s="119"/>
      <c r="D41" s="119"/>
      <c r="E41" s="119"/>
      <c r="F41" s="123"/>
      <c r="G41" s="120"/>
      <c r="H41" s="121"/>
      <c r="I41" s="122"/>
      <c r="J41" s="5"/>
      <c r="K41" s="5"/>
      <c r="M41" s="336"/>
    </row>
    <row r="42" spans="1:15" s="13" customFormat="1" ht="23.25" thickBot="1">
      <c r="A42" s="443" t="s">
        <v>9</v>
      </c>
      <c r="B42" s="445">
        <f>SUM(B37:B41)</f>
        <v>129</v>
      </c>
      <c r="C42" s="114"/>
      <c r="D42" s="114"/>
      <c r="E42" s="114"/>
      <c r="F42" s="115"/>
      <c r="G42" s="115"/>
      <c r="H42" s="116"/>
      <c r="I42" s="114"/>
      <c r="J42" s="118"/>
      <c r="K42" s="118"/>
      <c r="L42" s="96"/>
      <c r="M42" s="130"/>
      <c r="N42" s="96"/>
      <c r="O42" s="96"/>
    </row>
    <row r="43" spans="1:15" s="13" customFormat="1" ht="15" customHeight="1" thickBot="1">
      <c r="A43" s="459" t="s">
        <v>10</v>
      </c>
      <c r="B43" s="460">
        <f>SUM(B42,B34,B26,B24,B17)</f>
        <v>62886</v>
      </c>
      <c r="C43" s="127"/>
      <c r="D43" s="127"/>
      <c r="E43" s="127"/>
      <c r="F43" s="128"/>
      <c r="G43" s="128"/>
      <c r="H43" s="129"/>
      <c r="I43" s="127"/>
      <c r="J43" s="118"/>
      <c r="K43" s="118"/>
      <c r="L43" s="96"/>
      <c r="M43" s="130"/>
      <c r="N43" s="96"/>
      <c r="O43" s="96"/>
    </row>
    <row r="44" spans="1:13" ht="12.75">
      <c r="A44" s="34"/>
      <c r="B44" s="38"/>
      <c r="H44" s="336"/>
      <c r="M44" s="336"/>
    </row>
    <row r="45" spans="1:13" ht="15.75">
      <c r="A45" s="200"/>
      <c r="B45" s="38"/>
      <c r="H45" s="336"/>
      <c r="M45" s="336"/>
    </row>
    <row r="46" spans="2:13" ht="12.75">
      <c r="B46" s="38"/>
      <c r="H46" s="336"/>
      <c r="M46" s="336"/>
    </row>
    <row r="47" spans="8:13" ht="12.75">
      <c r="H47" s="336"/>
      <c r="M47" s="336"/>
    </row>
    <row r="48" spans="8:13" ht="12.75">
      <c r="H48" s="336"/>
      <c r="M48" s="336"/>
    </row>
    <row r="49" spans="8:13" ht="12.75">
      <c r="H49" s="336"/>
      <c r="M49" s="336"/>
    </row>
    <row r="50" spans="8:13" ht="12.75">
      <c r="H50" s="336"/>
      <c r="M50" s="336"/>
    </row>
    <row r="51" spans="7:13" ht="12.75">
      <c r="G51" s="28"/>
      <c r="H51" s="31"/>
      <c r="L51" s="28"/>
      <c r="M51" s="31"/>
    </row>
    <row r="52" spans="8:13" ht="12.75">
      <c r="H52" s="336"/>
      <c r="M52" s="336"/>
    </row>
    <row r="53" spans="8:13" ht="12.75">
      <c r="H53" s="336"/>
      <c r="M53" s="336"/>
    </row>
    <row r="54" spans="8:13" ht="12.75">
      <c r="H54" s="336"/>
      <c r="M54" s="336"/>
    </row>
    <row r="55" spans="8:13" ht="12.75">
      <c r="H55" s="336"/>
      <c r="M55" s="336"/>
    </row>
    <row r="56" spans="8:13" ht="12.75">
      <c r="H56" s="336"/>
      <c r="M56" s="336"/>
    </row>
    <row r="57" spans="8:13" ht="12.75">
      <c r="H57" s="336"/>
      <c r="M57" s="336"/>
    </row>
    <row r="58" spans="8:13" ht="12.75">
      <c r="H58" s="336"/>
      <c r="M58" s="336"/>
    </row>
    <row r="59" spans="8:13" ht="12.75">
      <c r="H59" s="336"/>
      <c r="M59" s="336"/>
    </row>
    <row r="60" spans="8:13" ht="12.75">
      <c r="H60" s="336"/>
      <c r="M60" s="336"/>
    </row>
    <row r="61" spans="8:13" ht="12.75">
      <c r="H61" s="336"/>
      <c r="M61" s="336"/>
    </row>
    <row r="62" spans="7:13" ht="12.75">
      <c r="G62" s="28"/>
      <c r="H62" s="31"/>
      <c r="L62" s="28"/>
      <c r="M62" s="31"/>
    </row>
    <row r="63" spans="8:13" ht="12.75">
      <c r="H63" s="336"/>
      <c r="M63" s="336"/>
    </row>
    <row r="64" spans="8:13" ht="12.75">
      <c r="H64" s="336"/>
      <c r="M64" s="336"/>
    </row>
    <row r="65" spans="8:13" ht="12.75">
      <c r="H65" s="336"/>
      <c r="M65" s="336"/>
    </row>
    <row r="66" spans="8:13" ht="12.75">
      <c r="H66" s="336"/>
      <c r="M66" s="336"/>
    </row>
    <row r="67" spans="8:13" ht="12.75">
      <c r="H67" s="336"/>
      <c r="M67" s="336"/>
    </row>
    <row r="68" spans="7:13" ht="12.75">
      <c r="G68" s="28"/>
      <c r="H68" s="31"/>
      <c r="L68" s="28"/>
      <c r="M68" s="31"/>
    </row>
    <row r="69" spans="7:13" ht="12.75">
      <c r="G69" s="28"/>
      <c r="H69" s="31"/>
      <c r="L69" s="28"/>
      <c r="M69" s="31"/>
    </row>
    <row r="70" spans="8:13" ht="12.75">
      <c r="H70" s="336"/>
      <c r="M70" s="336"/>
    </row>
    <row r="71" spans="8:13" ht="12.75">
      <c r="H71" s="336"/>
      <c r="M71" s="336"/>
    </row>
    <row r="72" spans="8:13" ht="12.75">
      <c r="H72" s="336"/>
      <c r="M72" s="336"/>
    </row>
    <row r="73" spans="8:13" ht="12.75">
      <c r="H73" s="336"/>
      <c r="M73" s="336"/>
    </row>
    <row r="74" spans="8:13" ht="12.75">
      <c r="H74" s="336"/>
      <c r="M74" s="336"/>
    </row>
  </sheetData>
  <sheetProtection/>
  <mergeCells count="4">
    <mergeCell ref="A2:B2"/>
    <mergeCell ref="A4:B4"/>
    <mergeCell ref="C7:H7"/>
    <mergeCell ref="I7:M7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2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2:T13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.125" style="0" customWidth="1"/>
    <col min="2" max="2" width="45.75390625" style="0" customWidth="1"/>
    <col min="3" max="3" width="12.125" style="6" customWidth="1"/>
    <col min="4" max="4" width="4.875" style="6" customWidth="1"/>
    <col min="5" max="5" width="3.625" style="6" customWidth="1"/>
    <col min="6" max="6" width="4.375" style="6" customWidth="1"/>
    <col min="7" max="7" width="3.875" style="6" customWidth="1"/>
    <col min="8" max="8" width="3.375" style="6" customWidth="1"/>
    <col min="9" max="9" width="3.75390625" style="6" customWidth="1"/>
    <col min="10" max="10" width="2.875" style="6" customWidth="1"/>
    <col min="11" max="11" width="3.375" style="0" customWidth="1"/>
    <col min="12" max="12" width="3.625" style="0" customWidth="1"/>
    <col min="13" max="13" width="3.125" style="0" customWidth="1"/>
    <col min="14" max="14" width="3.75390625" style="0" customWidth="1"/>
    <col min="15" max="15" width="2.875" style="0" customWidth="1"/>
    <col min="16" max="16" width="3.00390625" style="0" customWidth="1"/>
    <col min="17" max="17" width="3.625" style="0" customWidth="1"/>
    <col min="18" max="19" width="3.125" style="0" customWidth="1"/>
    <col min="20" max="20" width="2.75390625" style="0" customWidth="1"/>
    <col min="21" max="22" width="3.125" style="0" customWidth="1"/>
    <col min="23" max="23" width="2.75390625" style="0" customWidth="1"/>
    <col min="24" max="24" width="4.00390625" style="0" customWidth="1"/>
  </cols>
  <sheetData>
    <row r="2" spans="1:3" ht="12.75">
      <c r="A2" s="392"/>
      <c r="B2" s="387" t="s">
        <v>418</v>
      </c>
      <c r="C2" s="386"/>
    </row>
    <row r="3" spans="1:3" ht="12.75">
      <c r="A3" s="392"/>
      <c r="B3" s="387"/>
      <c r="C3" s="386"/>
    </row>
    <row r="4" spans="1:3" ht="12.75">
      <c r="A4" s="392"/>
      <c r="B4" s="695" t="s">
        <v>465</v>
      </c>
      <c r="C4" s="695"/>
    </row>
    <row r="5" spans="1:3" ht="12.75" customHeight="1" thickBot="1">
      <c r="A5" s="392"/>
      <c r="B5" s="481"/>
      <c r="C5" s="386"/>
    </row>
    <row r="6" spans="1:3" ht="21" customHeight="1" thickBot="1">
      <c r="A6" s="392"/>
      <c r="B6" s="697" t="s">
        <v>438</v>
      </c>
      <c r="C6" s="698"/>
    </row>
    <row r="7" spans="1:3" ht="12.75">
      <c r="A7" s="392"/>
      <c r="B7" s="396"/>
      <c r="C7" s="474"/>
    </row>
    <row r="8" spans="1:13" ht="9.75" customHeight="1" thickBot="1">
      <c r="A8" s="392"/>
      <c r="B8" s="398"/>
      <c r="C8" s="476"/>
      <c r="M8" s="6"/>
    </row>
    <row r="9" spans="1:20" ht="23.25" thickBot="1">
      <c r="A9" s="399" t="s">
        <v>54</v>
      </c>
      <c r="B9" s="400" t="s">
        <v>176</v>
      </c>
      <c r="C9" s="562" t="s">
        <v>416</v>
      </c>
      <c r="D9" s="96"/>
      <c r="E9" s="130"/>
      <c r="F9" s="28"/>
      <c r="G9" s="28"/>
      <c r="H9" s="28"/>
      <c r="I9" s="96"/>
      <c r="J9" s="130"/>
      <c r="K9" s="96"/>
      <c r="L9" s="96"/>
      <c r="M9" s="118"/>
      <c r="N9" s="96"/>
      <c r="O9" s="130"/>
      <c r="P9" s="6"/>
      <c r="Q9" s="6"/>
      <c r="R9" s="6"/>
      <c r="S9" s="6"/>
      <c r="T9" s="6"/>
    </row>
    <row r="10" spans="1:20" ht="12.75" customHeight="1">
      <c r="A10" s="401" t="s">
        <v>11</v>
      </c>
      <c r="B10" s="402" t="s">
        <v>231</v>
      </c>
      <c r="C10" s="403">
        <v>31480</v>
      </c>
      <c r="D10" s="52"/>
      <c r="E10" s="62"/>
      <c r="F10" s="52"/>
      <c r="G10" s="52"/>
      <c r="H10" s="52"/>
      <c r="I10" s="52"/>
      <c r="J10" s="62"/>
      <c r="K10" s="52"/>
      <c r="L10" s="6"/>
      <c r="M10" s="5"/>
      <c r="N10" s="6"/>
      <c r="O10" s="50"/>
      <c r="P10" s="6"/>
      <c r="Q10" s="6"/>
      <c r="R10" s="6"/>
      <c r="S10" s="6"/>
      <c r="T10" s="6"/>
    </row>
    <row r="11" spans="1:20" ht="12" customHeight="1">
      <c r="A11" s="401" t="s">
        <v>12</v>
      </c>
      <c r="B11" s="401" t="s">
        <v>13</v>
      </c>
      <c r="C11" s="403">
        <v>2858</v>
      </c>
      <c r="D11" s="52"/>
      <c r="E11" s="62"/>
      <c r="F11" s="52"/>
      <c r="G11" s="52"/>
      <c r="H11" s="52"/>
      <c r="I11" s="52"/>
      <c r="J11" s="62"/>
      <c r="K11" s="52"/>
      <c r="L11" s="6"/>
      <c r="M11" s="5"/>
      <c r="N11" s="6"/>
      <c r="O11" s="50"/>
      <c r="P11" s="6"/>
      <c r="Q11" s="6"/>
      <c r="R11" s="6"/>
      <c r="S11" s="6"/>
      <c r="T11" s="6"/>
    </row>
    <row r="12" spans="1:20" ht="12.75" customHeight="1" thickBot="1">
      <c r="A12" s="401" t="s">
        <v>14</v>
      </c>
      <c r="B12" s="404" t="s">
        <v>15</v>
      </c>
      <c r="C12" s="405">
        <v>288</v>
      </c>
      <c r="D12" s="52"/>
      <c r="E12" s="62"/>
      <c r="F12" s="52"/>
      <c r="G12" s="52"/>
      <c r="H12" s="52"/>
      <c r="I12" s="52"/>
      <c r="J12" s="62"/>
      <c r="K12" s="52"/>
      <c r="L12" s="6"/>
      <c r="M12" s="5"/>
      <c r="N12" s="6"/>
      <c r="O12" s="50"/>
      <c r="P12" s="6"/>
      <c r="Q12" s="6"/>
      <c r="R12" s="6"/>
      <c r="S12" s="6"/>
      <c r="T12" s="6"/>
    </row>
    <row r="13" spans="1:20" s="13" customFormat="1" ht="13.5" customHeight="1" thickBot="1">
      <c r="A13" s="406" t="s">
        <v>16</v>
      </c>
      <c r="B13" s="407" t="s">
        <v>17</v>
      </c>
      <c r="C13" s="408">
        <f>SUM(C10:C12)</f>
        <v>34626</v>
      </c>
      <c r="D13" s="99"/>
      <c r="E13" s="140"/>
      <c r="F13" s="99"/>
      <c r="G13" s="99"/>
      <c r="H13" s="99"/>
      <c r="I13" s="99"/>
      <c r="J13" s="140"/>
      <c r="K13" s="99"/>
      <c r="L13" s="96"/>
      <c r="M13" s="118"/>
      <c r="N13" s="96"/>
      <c r="O13" s="130"/>
      <c r="P13" s="95"/>
      <c r="Q13" s="95"/>
      <c r="R13" s="95"/>
      <c r="S13" s="95"/>
      <c r="T13" s="96"/>
    </row>
    <row r="14" spans="1:20" ht="11.25" customHeight="1" thickBot="1">
      <c r="A14" s="401" t="s">
        <v>18</v>
      </c>
      <c r="B14" s="410" t="s">
        <v>417</v>
      </c>
      <c r="C14" s="405">
        <v>9349</v>
      </c>
      <c r="D14" s="52"/>
      <c r="E14" s="62"/>
      <c r="F14" s="52"/>
      <c r="G14" s="52"/>
      <c r="H14" s="52"/>
      <c r="I14" s="52"/>
      <c r="J14" s="62"/>
      <c r="K14" s="52"/>
      <c r="L14" s="6"/>
      <c r="M14" s="5"/>
      <c r="N14" s="6"/>
      <c r="O14" s="50"/>
      <c r="P14" s="6"/>
      <c r="Q14" s="6"/>
      <c r="R14" s="6"/>
      <c r="S14" s="6"/>
      <c r="T14" s="6"/>
    </row>
    <row r="15" spans="1:20" s="13" customFormat="1" ht="13.5" customHeight="1" thickBot="1">
      <c r="A15" s="406" t="s">
        <v>21</v>
      </c>
      <c r="B15" s="407" t="s">
        <v>22</v>
      </c>
      <c r="C15" s="408">
        <f>SUM(C14:C14)</f>
        <v>9349</v>
      </c>
      <c r="D15" s="99"/>
      <c r="E15" s="140"/>
      <c r="F15" s="99"/>
      <c r="G15" s="99"/>
      <c r="H15" s="99"/>
      <c r="I15" s="99"/>
      <c r="J15" s="140"/>
      <c r="K15" s="99"/>
      <c r="L15" s="96"/>
      <c r="M15" s="118"/>
      <c r="N15" s="96"/>
      <c r="O15" s="130"/>
      <c r="P15" s="96"/>
      <c r="Q15" s="96"/>
      <c r="R15" s="96"/>
      <c r="S15" s="96"/>
      <c r="T15" s="96"/>
    </row>
    <row r="16" spans="1:20" ht="12" customHeight="1">
      <c r="A16" s="401" t="s">
        <v>11</v>
      </c>
      <c r="B16" s="402" t="s">
        <v>23</v>
      </c>
      <c r="C16" s="411">
        <v>9715</v>
      </c>
      <c r="D16" s="52"/>
      <c r="E16" s="62"/>
      <c r="F16" s="52"/>
      <c r="G16" s="52"/>
      <c r="H16" s="52"/>
      <c r="I16" s="52"/>
      <c r="J16" s="62"/>
      <c r="K16" s="52"/>
      <c r="L16" s="6"/>
      <c r="M16" s="5"/>
      <c r="N16" s="6"/>
      <c r="O16" s="50"/>
      <c r="P16" s="6"/>
      <c r="Q16" s="6"/>
      <c r="R16" s="6"/>
      <c r="S16" s="6"/>
      <c r="T16" s="6"/>
    </row>
    <row r="17" spans="1:20" ht="9.75" customHeight="1">
      <c r="A17" s="401" t="s">
        <v>12</v>
      </c>
      <c r="B17" s="401" t="s">
        <v>24</v>
      </c>
      <c r="C17" s="403">
        <v>5359</v>
      </c>
      <c r="D17" s="52"/>
      <c r="E17" s="62"/>
      <c r="F17" s="52"/>
      <c r="G17" s="52"/>
      <c r="H17" s="52"/>
      <c r="I17" s="52"/>
      <c r="J17" s="62"/>
      <c r="K17" s="52"/>
      <c r="L17" s="6"/>
      <c r="M17" s="5"/>
      <c r="N17" s="6"/>
      <c r="O17" s="50"/>
      <c r="P17" s="6"/>
      <c r="Q17" s="6"/>
      <c r="R17" s="6"/>
      <c r="S17" s="6"/>
      <c r="T17" s="6"/>
    </row>
    <row r="18" spans="1:20" ht="12" customHeight="1">
      <c r="A18" s="401" t="s">
        <v>14</v>
      </c>
      <c r="B18" s="401" t="s">
        <v>25</v>
      </c>
      <c r="C18" s="403">
        <v>3742</v>
      </c>
      <c r="D18" s="52"/>
      <c r="E18" s="62"/>
      <c r="F18" s="52"/>
      <c r="G18" s="52"/>
      <c r="H18" s="52"/>
      <c r="I18" s="52"/>
      <c r="J18" s="62"/>
      <c r="K18" s="52"/>
      <c r="L18" s="6"/>
      <c r="M18" s="5"/>
      <c r="N18" s="6"/>
      <c r="O18" s="50"/>
      <c r="P18" s="6"/>
      <c r="Q18" s="6"/>
      <c r="R18" s="6"/>
      <c r="S18" s="6"/>
      <c r="T18" s="6"/>
    </row>
    <row r="19" spans="1:20" ht="12.75" customHeight="1">
      <c r="A19" s="401" t="s">
        <v>26</v>
      </c>
      <c r="B19" s="401" t="s">
        <v>27</v>
      </c>
      <c r="C19" s="403">
        <v>95</v>
      </c>
      <c r="D19" s="52"/>
      <c r="E19" s="62"/>
      <c r="F19" s="52"/>
      <c r="G19" s="52"/>
      <c r="H19" s="52"/>
      <c r="I19" s="52"/>
      <c r="J19" s="62"/>
      <c r="K19" s="52"/>
      <c r="L19" s="6"/>
      <c r="M19" s="5"/>
      <c r="N19" s="6"/>
      <c r="O19" s="50"/>
      <c r="P19" s="6"/>
      <c r="Q19" s="6"/>
      <c r="R19" s="6"/>
      <c r="S19" s="6"/>
      <c r="T19" s="6"/>
    </row>
    <row r="20" spans="1:20" ht="12.75" customHeight="1">
      <c r="A20" s="401" t="s">
        <v>20</v>
      </c>
      <c r="B20" s="401" t="s">
        <v>166</v>
      </c>
      <c r="C20" s="403"/>
      <c r="D20" s="52"/>
      <c r="E20" s="62"/>
      <c r="F20" s="52"/>
      <c r="G20" s="52"/>
      <c r="H20" s="52"/>
      <c r="I20" s="52"/>
      <c r="J20" s="62"/>
      <c r="K20" s="52"/>
      <c r="L20" s="6"/>
      <c r="M20" s="5"/>
      <c r="N20" s="6"/>
      <c r="O20" s="50"/>
      <c r="P20" s="6"/>
      <c r="Q20" s="6"/>
      <c r="R20" s="6"/>
      <c r="S20" s="6"/>
      <c r="T20" s="6"/>
    </row>
    <row r="21" spans="1:20" s="13" customFormat="1" ht="12.75" customHeight="1">
      <c r="A21" s="406" t="s">
        <v>28</v>
      </c>
      <c r="B21" s="412" t="s">
        <v>29</v>
      </c>
      <c r="C21" s="413">
        <f>SUM(C16:C20)</f>
        <v>18911</v>
      </c>
      <c r="D21" s="99"/>
      <c r="E21" s="140"/>
      <c r="F21" s="99"/>
      <c r="G21" s="99"/>
      <c r="H21" s="99"/>
      <c r="I21" s="99"/>
      <c r="J21" s="140"/>
      <c r="K21" s="99"/>
      <c r="L21" s="96"/>
      <c r="M21" s="118"/>
      <c r="N21" s="96"/>
      <c r="O21" s="130"/>
      <c r="P21" s="96"/>
      <c r="Q21" s="96"/>
      <c r="R21" s="96"/>
      <c r="S21" s="96"/>
      <c r="T21" s="96"/>
    </row>
    <row r="22" spans="1:20" ht="11.25" customHeight="1">
      <c r="A22" s="401" t="s">
        <v>18</v>
      </c>
      <c r="B22" s="401" t="s">
        <v>220</v>
      </c>
      <c r="C22" s="403"/>
      <c r="D22" s="52"/>
      <c r="E22" s="62"/>
      <c r="F22" s="52"/>
      <c r="G22" s="52"/>
      <c r="H22" s="52"/>
      <c r="I22" s="52"/>
      <c r="J22" s="62"/>
      <c r="K22" s="52"/>
      <c r="L22" s="6"/>
      <c r="M22" s="5"/>
      <c r="N22" s="6"/>
      <c r="O22" s="50"/>
      <c r="P22" s="6"/>
      <c r="Q22" s="6"/>
      <c r="R22" s="6"/>
      <c r="S22" s="6"/>
      <c r="T22" s="6"/>
    </row>
    <row r="23" spans="1:20" ht="12" customHeight="1">
      <c r="A23" s="401" t="s">
        <v>33</v>
      </c>
      <c r="B23" s="401" t="s">
        <v>30</v>
      </c>
      <c r="C23" s="414"/>
      <c r="D23" s="52"/>
      <c r="E23" s="62"/>
      <c r="F23" s="52"/>
      <c r="G23" s="52"/>
      <c r="H23" s="52"/>
      <c r="I23" s="52"/>
      <c r="J23" s="62"/>
      <c r="K23" s="52"/>
      <c r="L23" s="6"/>
      <c r="M23" s="639"/>
      <c r="N23" s="6"/>
      <c r="O23" s="50"/>
      <c r="P23" s="6"/>
      <c r="Q23" s="6"/>
      <c r="R23" s="6"/>
      <c r="S23" s="6"/>
      <c r="T23" s="6"/>
    </row>
    <row r="24" spans="1:20" s="13" customFormat="1" ht="12.75" customHeight="1" thickBot="1">
      <c r="A24" s="406" t="s">
        <v>31</v>
      </c>
      <c r="B24" s="415" t="s">
        <v>32</v>
      </c>
      <c r="C24" s="416">
        <f>C22+C23</f>
        <v>0</v>
      </c>
      <c r="D24" s="99"/>
      <c r="E24" s="140"/>
      <c r="F24" s="99"/>
      <c r="G24" s="99"/>
      <c r="H24" s="99"/>
      <c r="I24" s="99"/>
      <c r="J24" s="140"/>
      <c r="K24" s="99"/>
      <c r="L24" s="96"/>
      <c r="M24" s="639"/>
      <c r="N24" s="96"/>
      <c r="O24" s="130"/>
      <c r="P24" s="96"/>
      <c r="Q24" s="96"/>
      <c r="R24" s="96"/>
      <c r="S24" s="96"/>
      <c r="T24" s="96"/>
    </row>
    <row r="25" spans="1:20" ht="13.5" customHeight="1" thickBot="1">
      <c r="A25" s="401"/>
      <c r="B25" s="407" t="s">
        <v>167</v>
      </c>
      <c r="C25" s="408">
        <f>SUM(C21:C24)</f>
        <v>18911</v>
      </c>
      <c r="D25" s="52"/>
      <c r="E25" s="62"/>
      <c r="F25" s="52"/>
      <c r="G25" s="52"/>
      <c r="H25" s="52"/>
      <c r="I25" s="52"/>
      <c r="J25" s="62"/>
      <c r="K25" s="52"/>
      <c r="L25" s="6"/>
      <c r="M25" s="5"/>
      <c r="N25" s="6"/>
      <c r="O25" s="50"/>
      <c r="P25" s="6"/>
      <c r="Q25" s="6"/>
      <c r="R25" s="6"/>
      <c r="S25" s="6"/>
      <c r="T25" s="6"/>
    </row>
    <row r="26" spans="1:20" ht="15">
      <c r="A26" s="401" t="s">
        <v>18</v>
      </c>
      <c r="B26" s="402" t="s">
        <v>125</v>
      </c>
      <c r="C26" s="409">
        <v>0</v>
      </c>
      <c r="D26" s="52"/>
      <c r="E26" s="62"/>
      <c r="F26" s="52"/>
      <c r="G26" s="52"/>
      <c r="H26" s="52"/>
      <c r="I26" s="52"/>
      <c r="J26" s="62"/>
      <c r="K26" s="52"/>
      <c r="L26" s="6"/>
      <c r="M26" s="5"/>
      <c r="N26" s="6"/>
      <c r="O26" s="50"/>
      <c r="P26" s="6"/>
      <c r="Q26" s="6"/>
      <c r="R26" s="6"/>
      <c r="S26" s="6"/>
      <c r="T26" s="6"/>
    </row>
    <row r="27" spans="1:20" ht="10.5" customHeight="1">
      <c r="A27" s="401" t="s">
        <v>33</v>
      </c>
      <c r="B27" s="401" t="s">
        <v>280</v>
      </c>
      <c r="C27" s="403"/>
      <c r="D27" s="52"/>
      <c r="E27" s="62"/>
      <c r="F27" s="52"/>
      <c r="G27" s="52"/>
      <c r="H27" s="52"/>
      <c r="I27" s="52"/>
      <c r="J27" s="62"/>
      <c r="K27" s="52"/>
      <c r="L27" s="6"/>
      <c r="M27" s="5"/>
      <c r="N27" s="6"/>
      <c r="O27" s="50"/>
      <c r="P27" s="6"/>
      <c r="Q27" s="6"/>
      <c r="R27" s="6"/>
      <c r="S27" s="6"/>
      <c r="T27" s="6"/>
    </row>
    <row r="28" spans="1:20" ht="15">
      <c r="A28" s="401" t="s">
        <v>38</v>
      </c>
      <c r="B28" s="401" t="s">
        <v>34</v>
      </c>
      <c r="C28" s="403"/>
      <c r="D28" s="52"/>
      <c r="E28" s="62"/>
      <c r="F28" s="52"/>
      <c r="G28" s="52"/>
      <c r="H28" s="52"/>
      <c r="I28" s="52"/>
      <c r="J28" s="62"/>
      <c r="K28" s="52"/>
      <c r="L28" s="6"/>
      <c r="M28" s="5"/>
      <c r="N28" s="6"/>
      <c r="O28" s="50"/>
      <c r="P28" s="6"/>
      <c r="Q28" s="6"/>
      <c r="R28" s="6"/>
      <c r="S28" s="6"/>
      <c r="T28" s="6"/>
    </row>
    <row r="29" spans="1:20" ht="12" customHeight="1">
      <c r="A29" s="401"/>
      <c r="B29" s="417" t="s">
        <v>204</v>
      </c>
      <c r="C29" s="413">
        <f>SUM(C27:C28)</f>
        <v>0</v>
      </c>
      <c r="D29" s="52"/>
      <c r="E29" s="62"/>
      <c r="F29" s="52"/>
      <c r="G29" s="52"/>
      <c r="H29" s="52"/>
      <c r="I29" s="52"/>
      <c r="J29" s="62"/>
      <c r="K29" s="52"/>
      <c r="L29" s="6"/>
      <c r="M29" s="5"/>
      <c r="N29" s="6"/>
      <c r="O29" s="50"/>
      <c r="P29" s="6"/>
      <c r="Q29" s="6"/>
      <c r="R29" s="6"/>
      <c r="S29" s="6"/>
      <c r="T29" s="6"/>
    </row>
    <row r="30" spans="1:20" ht="12" customHeight="1" thickBot="1">
      <c r="A30" s="401" t="s">
        <v>18</v>
      </c>
      <c r="B30" s="410" t="s">
        <v>126</v>
      </c>
      <c r="C30" s="405"/>
      <c r="D30" s="52"/>
      <c r="E30" s="62"/>
      <c r="F30" s="52"/>
      <c r="G30" s="52"/>
      <c r="H30" s="52"/>
      <c r="I30" s="52"/>
      <c r="J30" s="62"/>
      <c r="K30" s="52"/>
      <c r="L30" s="6"/>
      <c r="M30" s="118"/>
      <c r="N30" s="6"/>
      <c r="O30" s="50"/>
      <c r="P30" s="6"/>
      <c r="Q30" s="6"/>
      <c r="R30" s="6"/>
      <c r="S30" s="6"/>
      <c r="T30" s="6"/>
    </row>
    <row r="31" spans="1:20" s="13" customFormat="1" ht="12" customHeight="1" thickBot="1">
      <c r="A31" s="406" t="s">
        <v>35</v>
      </c>
      <c r="B31" s="407" t="s">
        <v>36</v>
      </c>
      <c r="C31" s="408">
        <f>SUM(C30,C29)</f>
        <v>0</v>
      </c>
      <c r="D31" s="99"/>
      <c r="E31" s="140"/>
      <c r="F31" s="99"/>
      <c r="G31" s="99"/>
      <c r="H31" s="99"/>
      <c r="I31" s="99"/>
      <c r="J31" s="140"/>
      <c r="K31" s="99"/>
      <c r="L31" s="96"/>
      <c r="M31" s="118"/>
      <c r="N31" s="96"/>
      <c r="O31" s="130"/>
      <c r="P31" s="95"/>
      <c r="Q31" s="95"/>
      <c r="R31" s="95"/>
      <c r="S31" s="95"/>
      <c r="T31" s="96"/>
    </row>
    <row r="32" spans="1:15" ht="12" customHeight="1">
      <c r="A32" s="401"/>
      <c r="B32" s="418" t="s">
        <v>234</v>
      </c>
      <c r="C32" s="409"/>
      <c r="D32" s="52"/>
      <c r="E32" s="62"/>
      <c r="F32" s="52"/>
      <c r="G32" s="52"/>
      <c r="H32" s="52"/>
      <c r="I32" s="52"/>
      <c r="J32" s="62"/>
      <c r="K32" s="52"/>
      <c r="L32" s="6"/>
      <c r="M32" s="6"/>
      <c r="N32" s="95"/>
      <c r="O32" s="143"/>
    </row>
    <row r="33" spans="1:15" ht="12.75" customHeight="1">
      <c r="A33" s="402" t="s">
        <v>18</v>
      </c>
      <c r="B33" s="584"/>
      <c r="C33" s="583"/>
      <c r="D33" s="52"/>
      <c r="E33" s="62"/>
      <c r="F33" s="52"/>
      <c r="G33" s="52"/>
      <c r="H33" s="52"/>
      <c r="I33" s="52"/>
      <c r="J33" s="62"/>
      <c r="K33" s="52"/>
      <c r="L33" s="6"/>
      <c r="M33" s="6"/>
      <c r="N33" s="95"/>
      <c r="O33" s="143"/>
    </row>
    <row r="34" spans="1:19" ht="12" customHeight="1" thickBot="1">
      <c r="A34" s="399" t="s">
        <v>40</v>
      </c>
      <c r="B34" s="399" t="s">
        <v>41</v>
      </c>
      <c r="C34" s="419">
        <f>SUM(C32:C33)</f>
        <v>0</v>
      </c>
      <c r="D34" s="99"/>
      <c r="E34" s="140"/>
      <c r="F34" s="99"/>
      <c r="G34" s="99"/>
      <c r="H34" s="99"/>
      <c r="I34" s="99"/>
      <c r="J34" s="140"/>
      <c r="K34" s="99"/>
      <c r="L34" s="28"/>
      <c r="M34" s="28"/>
      <c r="N34" s="143"/>
      <c r="O34" s="143"/>
      <c r="P34" s="20"/>
      <c r="Q34" s="20"/>
      <c r="R34" s="20"/>
      <c r="S34" s="20"/>
    </row>
    <row r="35" spans="1:15" ht="12" customHeight="1">
      <c r="A35" s="401"/>
      <c r="B35" s="420" t="s">
        <v>221</v>
      </c>
      <c r="C35" s="585"/>
      <c r="D35" s="52"/>
      <c r="E35" s="62"/>
      <c r="F35" s="52"/>
      <c r="G35" s="52"/>
      <c r="H35" s="52"/>
      <c r="I35" s="52"/>
      <c r="J35" s="62"/>
      <c r="K35" s="52"/>
      <c r="L35" s="6"/>
      <c r="M35" s="6"/>
      <c r="N35" s="143"/>
      <c r="O35" s="143"/>
    </row>
    <row r="36" spans="1:15" ht="12" customHeight="1" thickBot="1">
      <c r="A36" s="401" t="s">
        <v>18</v>
      </c>
      <c r="B36" s="421"/>
      <c r="C36" s="409"/>
      <c r="D36" s="52"/>
      <c r="E36" s="62"/>
      <c r="F36" s="52"/>
      <c r="G36" s="52"/>
      <c r="H36" s="52"/>
      <c r="I36" s="52"/>
      <c r="J36" s="62"/>
      <c r="K36" s="52"/>
      <c r="L36" s="6"/>
      <c r="M36" s="6"/>
      <c r="N36" s="143"/>
      <c r="O36" s="143"/>
    </row>
    <row r="37" spans="1:19" s="20" customFormat="1" ht="12" customHeight="1" thickBot="1">
      <c r="A37" s="401"/>
      <c r="B37" s="422" t="s">
        <v>169</v>
      </c>
      <c r="C37" s="423">
        <f>SUM(C35:C36)</f>
        <v>0</v>
      </c>
      <c r="D37" s="52"/>
      <c r="E37" s="62"/>
      <c r="F37" s="52"/>
      <c r="G37" s="52"/>
      <c r="H37" s="52"/>
      <c r="I37" s="52"/>
      <c r="J37" s="62"/>
      <c r="K37" s="52"/>
      <c r="L37" s="6"/>
      <c r="M37" s="6"/>
      <c r="N37" s="144"/>
      <c r="O37" s="143"/>
      <c r="P37" s="96"/>
      <c r="Q37" s="96"/>
      <c r="R37" s="96"/>
      <c r="S37" s="96"/>
    </row>
    <row r="38" spans="1:19" ht="13.5" customHeight="1" thickBot="1">
      <c r="A38" s="399" t="s">
        <v>46</v>
      </c>
      <c r="B38" s="407" t="s">
        <v>47</v>
      </c>
      <c r="C38" s="408">
        <f>SUM(C37,C34)</f>
        <v>0</v>
      </c>
      <c r="D38" s="99"/>
      <c r="E38" s="140"/>
      <c r="F38" s="99"/>
      <c r="G38" s="99"/>
      <c r="H38" s="99"/>
      <c r="I38" s="99"/>
      <c r="J38" s="140"/>
      <c r="K38" s="99"/>
      <c r="L38" s="28"/>
      <c r="M38" s="28"/>
      <c r="N38" s="95"/>
      <c r="O38" s="143"/>
      <c r="P38" s="6"/>
      <c r="Q38" s="6"/>
      <c r="R38" s="6"/>
      <c r="S38" s="6"/>
    </row>
    <row r="39" spans="1:19" ht="11.25" customHeight="1">
      <c r="A39" s="401" t="s">
        <v>18</v>
      </c>
      <c r="B39" s="402" t="s">
        <v>48</v>
      </c>
      <c r="C39" s="409"/>
      <c r="D39" s="52"/>
      <c r="E39" s="62"/>
      <c r="F39" s="52"/>
      <c r="G39" s="52"/>
      <c r="H39" s="52"/>
      <c r="I39" s="52"/>
      <c r="J39" s="62"/>
      <c r="K39" s="52"/>
      <c r="L39" s="6"/>
      <c r="M39" s="6"/>
      <c r="N39" s="63"/>
      <c r="O39" s="63"/>
      <c r="P39" s="6"/>
      <c r="Q39" s="6"/>
      <c r="R39" s="6"/>
      <c r="S39" s="6"/>
    </row>
    <row r="40" spans="1:19" ht="12" customHeight="1">
      <c r="A40" s="401" t="s">
        <v>33</v>
      </c>
      <c r="B40" s="401" t="s">
        <v>127</v>
      </c>
      <c r="C40" s="414"/>
      <c r="D40" s="52"/>
      <c r="E40" s="62"/>
      <c r="F40" s="52"/>
      <c r="G40" s="52"/>
      <c r="H40" s="52"/>
      <c r="I40" s="52"/>
      <c r="J40" s="62"/>
      <c r="K40" s="52"/>
      <c r="L40" s="6"/>
      <c r="M40" s="6"/>
      <c r="N40" s="63"/>
      <c r="O40" s="63"/>
      <c r="P40" s="6"/>
      <c r="Q40" s="6"/>
      <c r="R40" s="6"/>
      <c r="S40" s="6"/>
    </row>
    <row r="41" spans="1:19" ht="12.75" customHeight="1">
      <c r="A41" s="401" t="s">
        <v>38</v>
      </c>
      <c r="B41" s="401" t="s">
        <v>170</v>
      </c>
      <c r="C41" s="403"/>
      <c r="D41" s="52"/>
      <c r="E41" s="62"/>
      <c r="F41" s="52"/>
      <c r="G41" s="52"/>
      <c r="H41" s="52"/>
      <c r="I41" s="52"/>
      <c r="J41" s="62"/>
      <c r="K41" s="52"/>
      <c r="L41" s="6"/>
      <c r="M41" s="6"/>
      <c r="N41" s="63"/>
      <c r="O41" s="63"/>
      <c r="P41" s="6"/>
      <c r="Q41" s="6"/>
      <c r="R41" s="6"/>
      <c r="S41" s="6"/>
    </row>
    <row r="42" spans="1:19" ht="13.5" customHeight="1">
      <c r="A42" s="401" t="s">
        <v>19</v>
      </c>
      <c r="B42" s="401" t="s">
        <v>218</v>
      </c>
      <c r="C42" s="403"/>
      <c r="D42" s="52"/>
      <c r="E42" s="62"/>
      <c r="F42" s="52"/>
      <c r="G42" s="52"/>
      <c r="H42" s="52"/>
      <c r="I42" s="52"/>
      <c r="J42" s="62"/>
      <c r="K42" s="52"/>
      <c r="L42" s="6"/>
      <c r="M42" s="6"/>
      <c r="N42" s="63"/>
      <c r="O42" s="63"/>
      <c r="P42" s="6"/>
      <c r="Q42" s="6"/>
      <c r="R42" s="6"/>
      <c r="S42" s="6"/>
    </row>
    <row r="43" spans="1:19" s="20" customFormat="1" ht="12.75" customHeight="1">
      <c r="A43" s="401" t="s">
        <v>20</v>
      </c>
      <c r="B43" s="401" t="s">
        <v>282</v>
      </c>
      <c r="C43" s="403"/>
      <c r="D43" s="52"/>
      <c r="E43" s="62"/>
      <c r="F43" s="52"/>
      <c r="G43" s="52"/>
      <c r="H43" s="52"/>
      <c r="I43" s="52"/>
      <c r="J43" s="62"/>
      <c r="K43" s="52"/>
      <c r="L43" s="6"/>
      <c r="M43" s="6"/>
      <c r="N43" s="63"/>
      <c r="O43" s="63"/>
      <c r="P43" s="96"/>
      <c r="Q43" s="96"/>
      <c r="R43" s="96"/>
      <c r="S43" s="96"/>
    </row>
    <row r="44" spans="1:19" s="20" customFormat="1" ht="12.75" customHeight="1">
      <c r="A44" s="401"/>
      <c r="B44" s="410" t="s">
        <v>202</v>
      </c>
      <c r="C44" s="405"/>
      <c r="D44" s="52"/>
      <c r="E44" s="62"/>
      <c r="F44" s="52"/>
      <c r="G44" s="52"/>
      <c r="H44" s="52"/>
      <c r="I44" s="52"/>
      <c r="J44" s="62"/>
      <c r="K44" s="52"/>
      <c r="L44" s="6"/>
      <c r="M44" s="6"/>
      <c r="N44" s="63"/>
      <c r="O44" s="63"/>
      <c r="P44" s="96"/>
      <c r="Q44" s="96"/>
      <c r="R44" s="96"/>
      <c r="S44" s="96"/>
    </row>
    <row r="45" spans="1:19" s="20" customFormat="1" ht="10.5" customHeight="1">
      <c r="A45" s="401"/>
      <c r="B45" s="417" t="s">
        <v>203</v>
      </c>
      <c r="C45" s="424"/>
      <c r="D45" s="52"/>
      <c r="E45" s="62"/>
      <c r="F45" s="52"/>
      <c r="G45" s="52"/>
      <c r="H45" s="52"/>
      <c r="I45" s="52"/>
      <c r="J45" s="62"/>
      <c r="K45" s="52"/>
      <c r="L45" s="6"/>
      <c r="M45" s="6"/>
      <c r="N45" s="63"/>
      <c r="O45" s="63"/>
      <c r="P45" s="96"/>
      <c r="Q45" s="96"/>
      <c r="R45" s="96"/>
      <c r="S45" s="96"/>
    </row>
    <row r="46" spans="1:19" s="20" customFormat="1" ht="12" customHeight="1" thickBot="1">
      <c r="A46" s="401" t="s">
        <v>88</v>
      </c>
      <c r="B46" s="410" t="s">
        <v>49</v>
      </c>
      <c r="C46" s="405"/>
      <c r="D46" s="52"/>
      <c r="E46" s="141"/>
      <c r="F46" s="52"/>
      <c r="G46" s="52"/>
      <c r="H46" s="52"/>
      <c r="I46" s="52"/>
      <c r="J46" s="62"/>
      <c r="K46" s="52"/>
      <c r="L46" s="6"/>
      <c r="M46" s="6"/>
      <c r="N46" s="63"/>
      <c r="O46" s="63"/>
      <c r="P46" s="96"/>
      <c r="Q46" s="96"/>
      <c r="R46" s="96"/>
      <c r="S46" s="96"/>
    </row>
    <row r="47" spans="1:19" ht="13.5" customHeight="1" thickBot="1">
      <c r="A47" s="415" t="s">
        <v>50</v>
      </c>
      <c r="B47" s="407" t="s">
        <v>51</v>
      </c>
      <c r="C47" s="408">
        <f>SUM(C39,C40,C41,C45)</f>
        <v>0</v>
      </c>
      <c r="D47" s="99"/>
      <c r="E47" s="140"/>
      <c r="F47" s="99"/>
      <c r="G47" s="99"/>
      <c r="H47" s="99"/>
      <c r="I47" s="99"/>
      <c r="J47" s="140"/>
      <c r="K47" s="140"/>
      <c r="L47" s="28"/>
      <c r="M47" s="28"/>
      <c r="N47" s="63"/>
      <c r="O47" s="63"/>
      <c r="P47" s="6"/>
      <c r="Q47" s="6"/>
      <c r="R47" s="6"/>
      <c r="S47" s="6"/>
    </row>
    <row r="48" spans="1:19" ht="14.25" customHeight="1" thickBot="1">
      <c r="A48" s="400"/>
      <c r="B48" s="425" t="s">
        <v>52</v>
      </c>
      <c r="C48" s="408">
        <f>SUM(C47,C38,C31,C25,C15,C13)</f>
        <v>62886</v>
      </c>
      <c r="D48" s="99"/>
      <c r="E48" s="140"/>
      <c r="F48" s="99"/>
      <c r="G48" s="99"/>
      <c r="H48" s="99"/>
      <c r="I48" s="99"/>
      <c r="J48" s="140"/>
      <c r="K48" s="99"/>
      <c r="L48" s="28"/>
      <c r="M48" s="28"/>
      <c r="N48" s="28"/>
      <c r="O48" s="31"/>
      <c r="P48" s="28"/>
      <c r="Q48" s="28"/>
      <c r="R48" s="28"/>
      <c r="S48" s="28"/>
    </row>
    <row r="49" spans="1:19" ht="15">
      <c r="A49" s="6"/>
      <c r="B49" s="6"/>
      <c r="C49" s="52"/>
      <c r="D49" s="52"/>
      <c r="E49" s="62"/>
      <c r="F49" s="52"/>
      <c r="G49" s="52"/>
      <c r="H49" s="52"/>
      <c r="I49" s="52"/>
      <c r="J49" s="62"/>
      <c r="K49" s="52"/>
      <c r="L49" s="6"/>
      <c r="M49" s="6"/>
      <c r="N49" s="142"/>
      <c r="O49" s="142"/>
      <c r="P49" s="6"/>
      <c r="Q49" s="6"/>
      <c r="R49" s="6"/>
      <c r="S49" s="6"/>
    </row>
    <row r="50" spans="1:19" ht="15">
      <c r="A50" s="6"/>
      <c r="B50" s="6"/>
      <c r="C50" s="52"/>
      <c r="D50" s="52"/>
      <c r="E50" s="62"/>
      <c r="F50" s="52"/>
      <c r="G50" s="52"/>
      <c r="H50" s="52"/>
      <c r="I50" s="52"/>
      <c r="J50" s="62"/>
      <c r="K50" s="52"/>
      <c r="L50" s="6"/>
      <c r="M50" s="6"/>
      <c r="N50" s="142"/>
      <c r="O50" s="142"/>
      <c r="P50" s="6"/>
      <c r="Q50" s="6"/>
      <c r="R50" s="6"/>
      <c r="S50" s="6"/>
    </row>
    <row r="51" spans="5:15" ht="12.75">
      <c r="E51" s="50"/>
      <c r="J51" s="50"/>
      <c r="K51" s="6"/>
      <c r="L51" s="6"/>
      <c r="M51" s="6"/>
      <c r="N51" s="142"/>
      <c r="O51" s="6"/>
    </row>
    <row r="52" spans="5:10" ht="12.75">
      <c r="E52" s="50"/>
      <c r="J52" s="50"/>
    </row>
    <row r="53" ht="12.75">
      <c r="J53" s="50"/>
    </row>
    <row r="65" ht="12.75">
      <c r="K65" s="6"/>
    </row>
    <row r="66" ht="12.75">
      <c r="K66" s="6"/>
    </row>
    <row r="67" ht="12.75">
      <c r="K67" s="6"/>
    </row>
    <row r="68" spans="9:11" ht="12.75">
      <c r="I68" s="50"/>
      <c r="K68" s="6"/>
    </row>
    <row r="69" spans="9:11" ht="12.75">
      <c r="I69" s="50"/>
      <c r="K69" s="6"/>
    </row>
    <row r="70" spans="9:11" ht="12.75">
      <c r="I70" s="50"/>
      <c r="K70" s="6"/>
    </row>
    <row r="71" spans="8:11" ht="12.75">
      <c r="H71" s="96"/>
      <c r="I71" s="130"/>
      <c r="K71" s="6"/>
    </row>
    <row r="72" spans="9:11" ht="12.75">
      <c r="I72" s="50"/>
      <c r="K72" s="6"/>
    </row>
    <row r="73" spans="9:11" ht="12.75">
      <c r="I73" s="50"/>
      <c r="K73" s="6"/>
    </row>
    <row r="74" spans="9:11" ht="12.75">
      <c r="I74" s="50"/>
      <c r="K74" s="6"/>
    </row>
    <row r="75" spans="9:11" ht="12.75">
      <c r="I75" s="50"/>
      <c r="K75" s="6"/>
    </row>
    <row r="76" spans="9:11" ht="12.75">
      <c r="I76" s="50"/>
      <c r="K76" s="6"/>
    </row>
    <row r="77" spans="9:11" ht="12.75">
      <c r="I77" s="50"/>
      <c r="K77" s="6"/>
    </row>
    <row r="78" spans="8:11" ht="12.75">
      <c r="H78" s="96"/>
      <c r="I78" s="130"/>
      <c r="K78" s="6"/>
    </row>
    <row r="79" spans="9:11" ht="12.75">
      <c r="I79" s="50"/>
      <c r="K79" s="6"/>
    </row>
    <row r="80" spans="9:11" ht="12.75">
      <c r="I80" s="50"/>
      <c r="K80" s="6"/>
    </row>
    <row r="81" spans="9:11" ht="12.75">
      <c r="I81" s="50"/>
      <c r="K81" s="6"/>
    </row>
    <row r="82" spans="9:11" ht="12.75">
      <c r="I82" s="50"/>
      <c r="K82" s="6"/>
    </row>
    <row r="83" spans="9:11" ht="12.75">
      <c r="I83" s="50"/>
      <c r="K83" s="6"/>
    </row>
    <row r="84" spans="8:11" ht="12.75">
      <c r="H84" s="96"/>
      <c r="I84" s="130"/>
      <c r="K84" s="6"/>
    </row>
    <row r="85" spans="9:11" ht="12.75">
      <c r="I85" s="50"/>
      <c r="K85" s="6"/>
    </row>
    <row r="86" spans="9:11" ht="12.75">
      <c r="I86" s="50"/>
      <c r="K86" s="6"/>
    </row>
    <row r="87" spans="9:11" ht="12.75">
      <c r="I87" s="50"/>
      <c r="K87" s="6"/>
    </row>
    <row r="88" spans="8:11" ht="12.75">
      <c r="H88" s="96"/>
      <c r="I88" s="130"/>
      <c r="K88" s="6"/>
    </row>
    <row r="89" spans="9:11" ht="12.75">
      <c r="I89" s="50"/>
      <c r="K89" s="6"/>
    </row>
    <row r="90" spans="9:11" ht="12.75">
      <c r="I90" s="50"/>
      <c r="K90" s="6"/>
    </row>
    <row r="91" spans="9:11" ht="12.75">
      <c r="I91" s="50"/>
      <c r="K91" s="6"/>
    </row>
    <row r="92" spans="9:11" ht="12.75">
      <c r="I92" s="50"/>
      <c r="K92" s="6"/>
    </row>
    <row r="93" spans="9:11" ht="12.75">
      <c r="I93" s="50"/>
      <c r="K93" s="6"/>
    </row>
    <row r="94" spans="9:11" ht="12.75">
      <c r="I94" s="50"/>
      <c r="K94" s="6"/>
    </row>
    <row r="95" spans="8:11" ht="12.75">
      <c r="H95" s="96"/>
      <c r="I95" s="130"/>
      <c r="K95" s="6"/>
    </row>
    <row r="96" spans="9:11" ht="12.75">
      <c r="I96" s="50"/>
      <c r="K96" s="6"/>
    </row>
    <row r="97" spans="9:11" ht="12.75">
      <c r="I97" s="50"/>
      <c r="K97" s="6"/>
    </row>
    <row r="98" spans="9:11" ht="12.75">
      <c r="I98" s="50"/>
      <c r="K98" s="6"/>
    </row>
    <row r="99" spans="9:11" ht="12.75">
      <c r="I99" s="50"/>
      <c r="K99" s="6"/>
    </row>
    <row r="100" spans="9:11" ht="12.75">
      <c r="I100" s="50"/>
      <c r="K100" s="6"/>
    </row>
    <row r="101" spans="8:11" ht="12.75">
      <c r="H101" s="96"/>
      <c r="I101" s="130"/>
      <c r="K101" s="6"/>
    </row>
    <row r="102" spans="9:11" ht="12.75">
      <c r="I102" s="50"/>
      <c r="K102" s="6"/>
    </row>
    <row r="103" spans="9:11" ht="12.75">
      <c r="I103" s="50"/>
      <c r="K103" s="6"/>
    </row>
    <row r="104" spans="9:11" ht="12.75">
      <c r="I104" s="50"/>
      <c r="K104" s="6"/>
    </row>
    <row r="105" spans="9:11" ht="12.75">
      <c r="I105" s="50"/>
      <c r="K105" s="6"/>
    </row>
    <row r="106" spans="9:11" ht="12.75">
      <c r="I106" s="50"/>
      <c r="K106" s="6"/>
    </row>
    <row r="107" spans="9:11" ht="12.75">
      <c r="I107" s="50"/>
      <c r="K107" s="6"/>
    </row>
    <row r="108" spans="9:11" ht="12.75">
      <c r="I108" s="50"/>
      <c r="K108" s="6"/>
    </row>
    <row r="109" spans="9:11" ht="12.75">
      <c r="I109" s="50"/>
      <c r="K109" s="6"/>
    </row>
    <row r="110" spans="8:11" ht="12.75">
      <c r="H110" s="28"/>
      <c r="I110" s="31"/>
      <c r="K110" s="6"/>
    </row>
    <row r="111" spans="9:11" ht="12.75">
      <c r="I111" s="50"/>
      <c r="K111" s="6"/>
    </row>
    <row r="112" spans="9:11" ht="12.75">
      <c r="I112" s="50"/>
      <c r="K112" s="6"/>
    </row>
    <row r="113" spans="9:11" ht="12.75">
      <c r="I113" s="50"/>
      <c r="K113" s="6"/>
    </row>
    <row r="114" spans="9:11" ht="12.75">
      <c r="I114" s="50"/>
      <c r="K114" s="6"/>
    </row>
    <row r="115" spans="9:11" ht="12.75">
      <c r="I115" s="50"/>
      <c r="K115" s="6"/>
    </row>
    <row r="116" spans="9:11" ht="12.75">
      <c r="I116" s="50"/>
      <c r="K116" s="6"/>
    </row>
    <row r="117" spans="9:11" ht="12.75">
      <c r="I117" s="50"/>
      <c r="K117" s="6"/>
    </row>
    <row r="118" spans="9:11" ht="12.75">
      <c r="I118" s="50"/>
      <c r="K118" s="6"/>
    </row>
    <row r="119" spans="9:11" ht="12.75">
      <c r="I119" s="50"/>
      <c r="K119" s="6"/>
    </row>
    <row r="120" spans="9:11" ht="12.75">
      <c r="I120" s="50"/>
      <c r="K120" s="6"/>
    </row>
    <row r="121" spans="8:11" ht="12.75">
      <c r="H121" s="28"/>
      <c r="I121" s="31"/>
      <c r="K121" s="6"/>
    </row>
    <row r="122" spans="9:11" ht="12.75">
      <c r="I122" s="50"/>
      <c r="K122" s="6"/>
    </row>
    <row r="123" spans="9:11" ht="12.75">
      <c r="I123" s="50"/>
      <c r="K123" s="6"/>
    </row>
    <row r="124" spans="9:11" ht="12.75">
      <c r="I124" s="50"/>
      <c r="K124" s="6"/>
    </row>
    <row r="125" spans="9:11" ht="12.75">
      <c r="I125" s="50"/>
      <c r="K125" s="6"/>
    </row>
    <row r="126" spans="9:11" ht="12.75">
      <c r="I126" s="50"/>
      <c r="K126" s="6"/>
    </row>
    <row r="127" spans="8:11" ht="12.75">
      <c r="H127" s="28"/>
      <c r="I127" s="31"/>
      <c r="K127" s="6"/>
    </row>
    <row r="128" spans="8:11" ht="12.75">
      <c r="H128" s="28"/>
      <c r="I128" s="31"/>
      <c r="K128" s="6"/>
    </row>
    <row r="129" spans="9:11" ht="12.75">
      <c r="I129" s="50"/>
      <c r="K129" s="6"/>
    </row>
    <row r="130" spans="9:11" ht="12.75">
      <c r="I130" s="50"/>
      <c r="K130" s="6"/>
    </row>
    <row r="131" spans="9:11" ht="12.75">
      <c r="I131" s="50"/>
      <c r="K131" s="6"/>
    </row>
    <row r="132" spans="9:11" ht="12.75">
      <c r="I132" s="50"/>
      <c r="K132" s="6"/>
    </row>
    <row r="133" spans="9:11" ht="12.75">
      <c r="I133" s="50"/>
      <c r="K133" s="6"/>
    </row>
    <row r="134" ht="12.75">
      <c r="K134" s="6"/>
    </row>
    <row r="135" ht="12.75">
      <c r="K135" s="6"/>
    </row>
    <row r="136" ht="12.75">
      <c r="K136" s="6"/>
    </row>
    <row r="137" ht="12.75">
      <c r="K137" s="6"/>
    </row>
    <row r="138" ht="12.75">
      <c r="K138" s="6"/>
    </row>
    <row r="139" ht="12.75">
      <c r="K139" s="6"/>
    </row>
  </sheetData>
  <sheetProtection/>
  <mergeCells count="3">
    <mergeCell ref="B6:C6"/>
    <mergeCell ref="M23:M24"/>
    <mergeCell ref="B4:C4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3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375" style="0" customWidth="1"/>
    <col min="2" max="2" width="17.875" style="0" customWidth="1"/>
    <col min="3" max="3" width="11.875" style="0" customWidth="1"/>
    <col min="4" max="4" width="25.25390625" style="0" customWidth="1"/>
    <col min="5" max="5" width="13.00390625" style="0" customWidth="1"/>
  </cols>
  <sheetData>
    <row r="1" spans="1:4" ht="23.25" customHeight="1">
      <c r="A1" s="617" t="s">
        <v>418</v>
      </c>
      <c r="B1" s="645"/>
      <c r="C1" s="645"/>
      <c r="D1" s="645"/>
    </row>
    <row r="2" spans="1:5" ht="18.75">
      <c r="A2" s="8"/>
      <c r="B2" s="618" t="s">
        <v>466</v>
      </c>
      <c r="C2" s="618"/>
      <c r="D2" s="618"/>
      <c r="E2" s="618"/>
    </row>
    <row r="3" spans="1:5" ht="19.5" thickBot="1">
      <c r="A3" s="8"/>
      <c r="C3" s="206"/>
      <c r="D3" s="207"/>
      <c r="E3" s="207"/>
    </row>
    <row r="4" spans="1:5" ht="44.25" customHeight="1" thickBot="1">
      <c r="A4" s="8"/>
      <c r="B4" s="699" t="s">
        <v>439</v>
      </c>
      <c r="C4" s="700"/>
      <c r="D4" s="700"/>
      <c r="E4" s="701"/>
    </row>
    <row r="5" spans="1:5" ht="19.5" thickBot="1">
      <c r="A5" s="8"/>
      <c r="B5" s="8"/>
      <c r="C5" s="8"/>
      <c r="D5" s="8"/>
      <c r="E5" s="8"/>
    </row>
    <row r="6" spans="1:5" ht="29.25" thickBot="1">
      <c r="A6" s="14" t="s">
        <v>54</v>
      </c>
      <c r="B6" s="15" t="s">
        <v>60</v>
      </c>
      <c r="C6" s="16" t="s">
        <v>61</v>
      </c>
      <c r="D6" s="15" t="s">
        <v>62</v>
      </c>
      <c r="E6" s="17" t="s">
        <v>158</v>
      </c>
    </row>
    <row r="7" spans="1:5" ht="27" customHeight="1">
      <c r="A7" s="43" t="s">
        <v>21</v>
      </c>
      <c r="B7" s="351" t="s">
        <v>352</v>
      </c>
      <c r="C7" s="89" t="s">
        <v>292</v>
      </c>
      <c r="D7" s="352" t="s">
        <v>64</v>
      </c>
      <c r="E7" s="181">
        <v>34626</v>
      </c>
    </row>
    <row r="8" spans="1:5" ht="12.75">
      <c r="A8" s="43"/>
      <c r="B8" s="19"/>
      <c r="C8" s="89" t="s">
        <v>63</v>
      </c>
      <c r="D8" s="352" t="s">
        <v>293</v>
      </c>
      <c r="E8" s="181">
        <v>9349</v>
      </c>
    </row>
    <row r="9" spans="1:5" ht="20.25" customHeight="1">
      <c r="A9" s="43"/>
      <c r="B9" s="19"/>
      <c r="C9" s="89"/>
      <c r="D9" s="353" t="s">
        <v>65</v>
      </c>
      <c r="E9" s="181">
        <v>18911</v>
      </c>
    </row>
    <row r="10" spans="1:5" ht="23.25" customHeight="1" thickBot="1">
      <c r="A10" s="43"/>
      <c r="B10" s="19"/>
      <c r="C10" s="89"/>
      <c r="D10" s="354" t="s">
        <v>116</v>
      </c>
      <c r="E10" s="181"/>
    </row>
    <row r="11" spans="1:5" ht="30" customHeight="1" thickBot="1">
      <c r="A11" s="43"/>
      <c r="B11" s="19"/>
      <c r="C11" s="89"/>
      <c r="D11" s="147" t="s">
        <v>294</v>
      </c>
      <c r="E11" s="212">
        <f>SUM(E7:E10)</f>
        <v>62886</v>
      </c>
    </row>
    <row r="12" ht="12.75" hidden="1"/>
    <row r="13" ht="12.75" hidden="1"/>
  </sheetData>
  <sheetProtection/>
  <mergeCells count="3">
    <mergeCell ref="A1:D1"/>
    <mergeCell ref="B4:E4"/>
    <mergeCell ref="B2:E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4.375" style="0" customWidth="1"/>
    <col min="4" max="4" width="14.00390625" style="0" customWidth="1"/>
    <col min="5" max="5" width="9.125" style="6" customWidth="1"/>
  </cols>
  <sheetData>
    <row r="1" spans="1:2" ht="12.75">
      <c r="A1" s="702" t="s">
        <v>418</v>
      </c>
      <c r="B1" s="702"/>
    </row>
    <row r="2" spans="1:4" ht="15.75">
      <c r="A2" s="655" t="s">
        <v>467</v>
      </c>
      <c r="B2" s="655"/>
      <c r="C2" s="655"/>
      <c r="D2" s="655"/>
    </row>
    <row r="3" spans="1:4" ht="13.5" thickBot="1">
      <c r="A3" s="111"/>
      <c r="B3" s="111"/>
      <c r="C3" s="111"/>
      <c r="D3" s="111"/>
    </row>
    <row r="4" spans="1:4" ht="13.5" thickBot="1">
      <c r="A4" s="656" t="s">
        <v>419</v>
      </c>
      <c r="B4" s="657"/>
      <c r="C4" s="657"/>
      <c r="D4" s="658"/>
    </row>
    <row r="5" ht="13.5" thickBot="1"/>
    <row r="6" spans="1:4" ht="13.5" thickBot="1">
      <c r="A6" s="167"/>
      <c r="B6" s="47"/>
      <c r="C6" s="215" t="s">
        <v>108</v>
      </c>
      <c r="D6" s="216" t="s">
        <v>107</v>
      </c>
    </row>
    <row r="7" spans="1:4" ht="13.5" thickBot="1">
      <c r="A7" s="84" t="s">
        <v>103</v>
      </c>
      <c r="B7" s="79" t="s">
        <v>96</v>
      </c>
      <c r="C7" s="217" t="s">
        <v>70</v>
      </c>
      <c r="D7" s="91" t="s">
        <v>315</v>
      </c>
    </row>
    <row r="8" spans="1:4" ht="15.75">
      <c r="A8" s="356" t="s">
        <v>18</v>
      </c>
      <c r="B8" s="546" t="s">
        <v>289</v>
      </c>
      <c r="C8" s="357">
        <v>7981</v>
      </c>
      <c r="D8" s="358">
        <v>11095</v>
      </c>
    </row>
    <row r="9" spans="1:4" ht="16.5" thickBot="1">
      <c r="A9" s="40" t="s">
        <v>33</v>
      </c>
      <c r="B9" s="590" t="s">
        <v>290</v>
      </c>
      <c r="C9" s="157">
        <v>54905</v>
      </c>
      <c r="D9" s="359">
        <v>51791</v>
      </c>
    </row>
    <row r="10" spans="1:4" ht="27" customHeight="1" thickBot="1">
      <c r="A10" s="360"/>
      <c r="B10" s="79" t="s">
        <v>136</v>
      </c>
      <c r="C10" s="361">
        <f>SUM(C8:C9)</f>
        <v>62886</v>
      </c>
      <c r="D10" s="362">
        <f>SUM(D8:D9)</f>
        <v>62886</v>
      </c>
    </row>
    <row r="11" spans="1:4" ht="17.25" customHeight="1">
      <c r="A11" s="6"/>
      <c r="B11" s="6"/>
      <c r="C11" s="6"/>
      <c r="D11" s="6"/>
    </row>
    <row r="12" spans="1:4" ht="15.75">
      <c r="A12" s="6"/>
      <c r="B12" s="355"/>
      <c r="C12" s="586"/>
      <c r="D12" s="355"/>
    </row>
    <row r="13" spans="1:4" ht="15.75">
      <c r="A13" s="6"/>
      <c r="B13" s="355"/>
      <c r="C13" s="586"/>
      <c r="D13" s="355"/>
    </row>
    <row r="14" spans="1:4" ht="15.75">
      <c r="A14" s="6"/>
      <c r="B14" s="355"/>
      <c r="C14" s="586"/>
      <c r="D14" s="355"/>
    </row>
    <row r="15" spans="1:4" ht="15.75">
      <c r="A15" s="6"/>
      <c r="B15" s="355"/>
      <c r="C15" s="586"/>
      <c r="D15" s="355"/>
    </row>
    <row r="16" spans="1:4" ht="15.75">
      <c r="A16" s="6"/>
      <c r="B16" s="587"/>
      <c r="C16" s="586"/>
      <c r="D16" s="239"/>
    </row>
    <row r="17" spans="1:4" ht="15.75">
      <c r="A17" s="6"/>
      <c r="B17" s="587"/>
      <c r="C17" s="586"/>
      <c r="D17" s="239"/>
    </row>
    <row r="18" spans="1:4" ht="15.75">
      <c r="A18" s="588"/>
      <c r="B18" s="587"/>
      <c r="C18" s="586"/>
      <c r="D18" s="239"/>
    </row>
    <row r="19" spans="1:4" ht="15.75">
      <c r="A19" s="588"/>
      <c r="B19" s="587"/>
      <c r="C19" s="586"/>
      <c r="D19" s="239"/>
    </row>
    <row r="20" spans="1:4" ht="15.75">
      <c r="A20" s="6"/>
      <c r="B20" s="587"/>
      <c r="C20" s="586"/>
      <c r="D20" s="239"/>
    </row>
    <row r="21" spans="1:4" ht="15.75">
      <c r="A21" s="6"/>
      <c r="B21" s="355"/>
      <c r="C21" s="355"/>
      <c r="D21" s="355"/>
    </row>
    <row r="22" spans="1:4" ht="15.75">
      <c r="A22" s="6"/>
      <c r="B22" s="355"/>
      <c r="C22" s="355"/>
      <c r="D22" s="355"/>
    </row>
    <row r="23" spans="1:4" ht="15.75">
      <c r="A23" s="6"/>
      <c r="B23" s="355"/>
      <c r="C23" s="355"/>
      <c r="D23" s="355"/>
    </row>
    <row r="24" spans="1:4" ht="15.75">
      <c r="A24" s="6"/>
      <c r="B24" s="355"/>
      <c r="C24" s="355"/>
      <c r="D24" s="355"/>
    </row>
    <row r="25" spans="1:4" ht="21" customHeight="1">
      <c r="A25" s="589"/>
      <c r="B25" s="587"/>
      <c r="C25" s="6"/>
      <c r="D25" s="6"/>
    </row>
    <row r="26" spans="1:4" ht="27" customHeight="1">
      <c r="A26" s="6"/>
      <c r="B26" s="28"/>
      <c r="C26" s="99"/>
      <c r="D26" s="99"/>
    </row>
    <row r="27" spans="1:4" ht="12.75">
      <c r="A27" s="6"/>
      <c r="B27" s="6"/>
      <c r="C27" s="6"/>
      <c r="D27" s="6"/>
    </row>
  </sheetData>
  <sheetProtection/>
  <mergeCells count="3">
    <mergeCell ref="A1:B1"/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7.625" style="0" customWidth="1"/>
    <col min="2" max="2" width="15.75390625" style="0" customWidth="1"/>
    <col min="3" max="3" width="13.75390625" style="0" customWidth="1"/>
    <col min="4" max="4" width="13.25390625" style="0" customWidth="1"/>
    <col min="5" max="5" width="13.25390625" style="13" customWidth="1"/>
    <col min="6" max="6" width="11.625" style="0" customWidth="1"/>
    <col min="7" max="7" width="14.25390625" style="0" customWidth="1"/>
    <col min="8" max="8" width="18.375" style="13" customWidth="1"/>
  </cols>
  <sheetData>
    <row r="2" spans="1:4" ht="12.75">
      <c r="A2" s="617" t="s">
        <v>418</v>
      </c>
      <c r="B2" s="645"/>
      <c r="C2" s="645"/>
      <c r="D2" s="645"/>
    </row>
    <row r="3" spans="2:8" ht="15.75">
      <c r="B3" s="655" t="s">
        <v>468</v>
      </c>
      <c r="C3" s="655"/>
      <c r="D3" s="655"/>
      <c r="E3" s="655"/>
      <c r="F3" s="655"/>
      <c r="G3" s="655"/>
      <c r="H3" s="655"/>
    </row>
    <row r="4" spans="2:8" ht="13.5" thickBot="1">
      <c r="B4" s="111"/>
      <c r="C4" s="111"/>
      <c r="D4" s="111"/>
      <c r="E4" s="111"/>
      <c r="F4" s="111"/>
      <c r="G4" s="111"/>
      <c r="H4" s="111"/>
    </row>
    <row r="5" spans="1:8" ht="13.5" thickBot="1">
      <c r="A5" s="656" t="s">
        <v>391</v>
      </c>
      <c r="B5" s="651"/>
      <c r="C5" s="651"/>
      <c r="D5" s="651"/>
      <c r="E5" s="651"/>
      <c r="F5" s="651"/>
      <c r="G5" s="651"/>
      <c r="H5" s="652"/>
    </row>
    <row r="6" ht="13.5" thickBot="1"/>
    <row r="7" spans="1:8" ht="12.75">
      <c r="A7" s="7"/>
      <c r="B7" s="51"/>
      <c r="C7" s="659" t="s">
        <v>112</v>
      </c>
      <c r="D7" s="659"/>
      <c r="E7" s="659"/>
      <c r="F7" s="659" t="s">
        <v>113</v>
      </c>
      <c r="G7" s="659"/>
      <c r="H7" s="660"/>
    </row>
    <row r="8" spans="1:8" ht="12.75">
      <c r="A8" s="3" t="s">
        <v>109</v>
      </c>
      <c r="B8" s="49" t="s">
        <v>110</v>
      </c>
      <c r="C8" s="1" t="s">
        <v>104</v>
      </c>
      <c r="D8" s="1" t="s">
        <v>105</v>
      </c>
      <c r="E8" s="26" t="s">
        <v>111</v>
      </c>
      <c r="F8" s="1" t="s">
        <v>0</v>
      </c>
      <c r="G8" s="1" t="s">
        <v>105</v>
      </c>
      <c r="H8" s="71" t="s">
        <v>111</v>
      </c>
    </row>
    <row r="9" spans="1:8" ht="12.75">
      <c r="A9" s="3">
        <v>1</v>
      </c>
      <c r="B9" s="49" t="s">
        <v>352</v>
      </c>
      <c r="C9" s="1">
        <v>62886</v>
      </c>
      <c r="D9" s="1">
        <v>0</v>
      </c>
      <c r="E9" s="26">
        <f>SUM(C9:D9)</f>
        <v>62886</v>
      </c>
      <c r="F9" s="1">
        <v>62886</v>
      </c>
      <c r="G9" s="1">
        <v>0</v>
      </c>
      <c r="H9" s="71">
        <f>SUM(F9:G9)</f>
        <v>62886</v>
      </c>
    </row>
    <row r="10" spans="1:8" ht="13.5" thickBot="1">
      <c r="A10" s="4"/>
      <c r="B10" s="72" t="s">
        <v>95</v>
      </c>
      <c r="C10" s="272">
        <f>SUM(C9:C9)</f>
        <v>62886</v>
      </c>
      <c r="D10" s="29">
        <f>SUM(D9:D9)</f>
        <v>0</v>
      </c>
      <c r="E10" s="271">
        <f>SUM(C10:D10)</f>
        <v>62886</v>
      </c>
      <c r="F10" s="30">
        <f>SUM(F9:F9)</f>
        <v>62886</v>
      </c>
      <c r="G10" s="30">
        <f>SUM(G9:G9)</f>
        <v>0</v>
      </c>
      <c r="H10" s="270">
        <f>SUM(H9:H9)</f>
        <v>62886</v>
      </c>
    </row>
  </sheetData>
  <sheetProtection/>
  <mergeCells count="5">
    <mergeCell ref="A2:D2"/>
    <mergeCell ref="B3:H3"/>
    <mergeCell ref="A5:H5"/>
    <mergeCell ref="C7:E7"/>
    <mergeCell ref="F7:H7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4.875" style="0" customWidth="1"/>
    <col min="2" max="2" width="17.375" style="74" customWidth="1"/>
    <col min="3" max="3" width="18.375" style="76" customWidth="1"/>
    <col min="4" max="4" width="16.875" style="76" customWidth="1"/>
  </cols>
  <sheetData>
    <row r="1" ht="14.25">
      <c r="A1" s="20" t="s">
        <v>418</v>
      </c>
    </row>
    <row r="2" spans="1:4" ht="14.25" customHeight="1">
      <c r="A2" s="655" t="s">
        <v>469</v>
      </c>
      <c r="B2" s="655"/>
      <c r="C2" s="655"/>
      <c r="D2" s="655"/>
    </row>
    <row r="3" ht="14.25">
      <c r="A3" s="20" t="s">
        <v>408</v>
      </c>
    </row>
    <row r="4" spans="2:4" ht="15" thickBot="1">
      <c r="B4" s="273"/>
      <c r="C4" s="76">
        <v>2.7</v>
      </c>
      <c r="D4" s="77">
        <v>2</v>
      </c>
    </row>
    <row r="5" spans="1:4" ht="18">
      <c r="A5" s="53" t="s">
        <v>114</v>
      </c>
      <c r="B5" s="225">
        <v>2013</v>
      </c>
      <c r="C5" s="221">
        <v>2014</v>
      </c>
      <c r="D5" s="222">
        <v>2015</v>
      </c>
    </row>
    <row r="6" spans="1:4" ht="31.5" customHeight="1">
      <c r="A6" s="65" t="s">
        <v>17</v>
      </c>
      <c r="B6" s="226">
        <v>34626</v>
      </c>
      <c r="C6" s="75">
        <f>SUM(B6*2.7%+B6)</f>
        <v>35560.902</v>
      </c>
      <c r="D6" s="75">
        <f>SUM(C6*2%+C6)</f>
        <v>36272.12004</v>
      </c>
    </row>
    <row r="7" spans="1:4" ht="15.75">
      <c r="A7" s="65" t="s">
        <v>22</v>
      </c>
      <c r="B7" s="226">
        <v>9349</v>
      </c>
      <c r="C7" s="75">
        <f>SUM(B7*2.7%+B7)</f>
        <v>9601.423</v>
      </c>
      <c r="D7" s="75">
        <f>SUM(C7*2%+C7)</f>
        <v>9793.45146</v>
      </c>
    </row>
    <row r="8" spans="1:4" ht="15.75">
      <c r="A8" s="65" t="s">
        <v>29</v>
      </c>
      <c r="B8" s="226">
        <v>18911</v>
      </c>
      <c r="C8" s="75">
        <v>19289</v>
      </c>
      <c r="D8" s="75">
        <f>SUM(C8*2%+C8)</f>
        <v>19674.78</v>
      </c>
    </row>
    <row r="9" spans="1:4" ht="15.75">
      <c r="A9" s="65" t="s">
        <v>32</v>
      </c>
      <c r="B9" s="226">
        <v>0</v>
      </c>
      <c r="C9" s="75">
        <f>SUM(B9*2.7%+B9)</f>
        <v>0</v>
      </c>
      <c r="D9" s="75">
        <f>SUM(C9*2%+C9)</f>
        <v>0</v>
      </c>
    </row>
    <row r="10" spans="1:4" ht="23.25" customHeight="1" thickBot="1">
      <c r="A10" s="65" t="s">
        <v>117</v>
      </c>
      <c r="B10" s="226"/>
      <c r="C10" s="75">
        <f>SUM(B10*2.7%+B10)</f>
        <v>0</v>
      </c>
      <c r="D10" s="75">
        <f>SUM(C10*2%+C10)</f>
        <v>0</v>
      </c>
    </row>
    <row r="11" spans="1:4" s="20" customFormat="1" ht="39.75" customHeight="1" thickBot="1">
      <c r="A11" s="224" t="s">
        <v>52</v>
      </c>
      <c r="B11" s="227">
        <f>SUM(B6:B10)</f>
        <v>62886</v>
      </c>
      <c r="C11" s="227">
        <f>SUM(C6:C10)</f>
        <v>64451.325000000004</v>
      </c>
      <c r="D11" s="227">
        <f>SUM(D6:D10)</f>
        <v>65740.3515</v>
      </c>
    </row>
    <row r="12" spans="1:4" s="6" customFormat="1" ht="37.5" customHeight="1" thickBot="1">
      <c r="A12" s="220" t="s">
        <v>115</v>
      </c>
      <c r="B12" s="73"/>
      <c r="C12" s="223"/>
      <c r="D12" s="223"/>
    </row>
    <row r="13" spans="1:4" ht="15.75">
      <c r="A13" s="66" t="s">
        <v>146</v>
      </c>
      <c r="B13" s="228">
        <v>0</v>
      </c>
      <c r="C13" s="75">
        <f>SUM(B13*2.7%+B13)</f>
        <v>0</v>
      </c>
      <c r="D13" s="75">
        <f>SUM(C13*2%+C13)</f>
        <v>0</v>
      </c>
    </row>
    <row r="14" spans="1:4" ht="15.75">
      <c r="A14" s="67" t="s">
        <v>123</v>
      </c>
      <c r="B14" s="226"/>
      <c r="C14" s="75">
        <f aca="true" t="shared" si="0" ref="C14:C20">SUM(B14*2.7%+B14)</f>
        <v>0</v>
      </c>
      <c r="D14" s="75">
        <f aca="true" t="shared" si="1" ref="D14:D20">SUM(C14*2%+C14)</f>
        <v>0</v>
      </c>
    </row>
    <row r="15" spans="1:4" ht="15.75">
      <c r="A15" s="67" t="s">
        <v>147</v>
      </c>
      <c r="B15" s="226"/>
      <c r="C15" s="75">
        <f t="shared" si="0"/>
        <v>0</v>
      </c>
      <c r="D15" s="75">
        <f t="shared" si="1"/>
        <v>0</v>
      </c>
    </row>
    <row r="16" spans="1:4" ht="15.75">
      <c r="A16" s="67" t="s">
        <v>149</v>
      </c>
      <c r="B16" s="226">
        <v>5550</v>
      </c>
      <c r="C16" s="75">
        <f t="shared" si="0"/>
        <v>5699.85</v>
      </c>
      <c r="D16" s="75">
        <f t="shared" si="1"/>
        <v>5813.847000000001</v>
      </c>
    </row>
    <row r="17" spans="1:4" ht="15.75">
      <c r="A17" s="67" t="s">
        <v>148</v>
      </c>
      <c r="B17" s="226"/>
      <c r="C17" s="75">
        <f t="shared" si="0"/>
        <v>0</v>
      </c>
      <c r="D17" s="75">
        <f t="shared" si="1"/>
        <v>0</v>
      </c>
    </row>
    <row r="18" spans="1:4" ht="15.75">
      <c r="A18" s="67" t="s">
        <v>122</v>
      </c>
      <c r="B18" s="226">
        <v>2431</v>
      </c>
      <c r="C18" s="75">
        <v>2496</v>
      </c>
      <c r="D18" s="75">
        <f t="shared" si="1"/>
        <v>2545.92</v>
      </c>
    </row>
    <row r="19" spans="1:4" ht="15.75">
      <c r="A19" s="67" t="s">
        <v>156</v>
      </c>
      <c r="B19" s="226"/>
      <c r="C19" s="75">
        <f t="shared" si="0"/>
        <v>0</v>
      </c>
      <c r="D19" s="75">
        <f t="shared" si="1"/>
        <v>0</v>
      </c>
    </row>
    <row r="20" spans="1:4" ht="15.75">
      <c r="A20" s="67" t="s">
        <v>150</v>
      </c>
      <c r="B20" s="226"/>
      <c r="C20" s="75">
        <f t="shared" si="0"/>
        <v>0</v>
      </c>
      <c r="D20" s="75">
        <f t="shared" si="1"/>
        <v>0</v>
      </c>
    </row>
    <row r="21" spans="1:4" ht="15">
      <c r="A21" s="68" t="s">
        <v>129</v>
      </c>
      <c r="B21" s="229">
        <f>SUM(B13:B20)</f>
        <v>7981</v>
      </c>
      <c r="C21" s="274">
        <f>SUM(C13:C20)</f>
        <v>8195.85</v>
      </c>
      <c r="D21" s="274">
        <f>SUM(D13:D20)</f>
        <v>8359.767</v>
      </c>
    </row>
    <row r="22" spans="1:4" ht="15">
      <c r="A22" s="68" t="s">
        <v>151</v>
      </c>
      <c r="B22" s="229">
        <v>54776</v>
      </c>
      <c r="C22" s="274">
        <f>SUM(B22*2.7%+B22)</f>
        <v>56254.952</v>
      </c>
      <c r="D22" s="274">
        <f>SUM(C22*2%+C22)</f>
        <v>57380.05104</v>
      </c>
    </row>
    <row r="23" spans="1:4" ht="47.25" thickBot="1">
      <c r="A23" s="78" t="s">
        <v>132</v>
      </c>
      <c r="B23" s="230"/>
      <c r="C23" s="274">
        <f>SUM(B23*2.7%+B23)</f>
        <v>0</v>
      </c>
      <c r="D23" s="274">
        <f>SUM(C23*2%+C23)</f>
        <v>0</v>
      </c>
    </row>
    <row r="24" spans="1:4" ht="29.25" customHeight="1" thickBot="1">
      <c r="A24" s="342" t="s">
        <v>10</v>
      </c>
      <c r="B24" s="343">
        <f>SUM(B21:B23)</f>
        <v>62757</v>
      </c>
      <c r="C24" s="343">
        <f>SUM(C21:C23)</f>
        <v>64450.801999999996</v>
      </c>
      <c r="D24" s="343">
        <f>SUM(D21:D23)</f>
        <v>65739.81804</v>
      </c>
    </row>
    <row r="25" ht="14.25">
      <c r="A25" s="69"/>
    </row>
    <row r="26" spans="1:4" ht="14.25">
      <c r="A26" s="69"/>
      <c r="C26" s="548"/>
      <c r="D26" s="548"/>
    </row>
    <row r="27" ht="14.25">
      <c r="A27" s="69"/>
    </row>
    <row r="28" ht="14.25">
      <c r="A28" s="69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0.25390625" style="33" customWidth="1"/>
    <col min="2" max="2" width="33.375" style="37" customWidth="1"/>
    <col min="3" max="3" width="30.125" style="35" customWidth="1"/>
    <col min="4" max="4" width="5.125" style="35" customWidth="1"/>
    <col min="5" max="5" width="5.875" style="35" customWidth="1"/>
    <col min="6" max="6" width="4.375" style="35" customWidth="1"/>
    <col min="7" max="7" width="5.25390625" style="35" customWidth="1"/>
    <col min="8" max="8" width="5.75390625" style="35" customWidth="1"/>
    <col min="9" max="9" width="4.875" style="35" customWidth="1"/>
    <col min="10" max="10" width="4.75390625" style="35" customWidth="1"/>
    <col min="11" max="11" width="4.375" style="35" customWidth="1"/>
    <col min="12" max="12" width="5.75390625" style="35" customWidth="1"/>
    <col min="13" max="13" width="5.375" style="35" customWidth="1"/>
    <col min="14" max="14" width="5.125" style="35" customWidth="1"/>
    <col min="15" max="15" width="5.75390625" style="35" customWidth="1"/>
    <col min="16" max="16" width="4.875" style="35" customWidth="1"/>
    <col min="17" max="17" width="4.375" style="33" customWidth="1"/>
    <col min="18" max="19" width="4.875" style="33" customWidth="1"/>
    <col min="20" max="20" width="4.00390625" style="33" customWidth="1"/>
    <col min="21" max="21" width="4.875" style="33" customWidth="1"/>
    <col min="22" max="16384" width="9.125" style="33" customWidth="1"/>
  </cols>
  <sheetData>
    <row r="1" spans="1:2" ht="12.75">
      <c r="A1" s="28" t="s">
        <v>157</v>
      </c>
      <c r="B1" s="137"/>
    </row>
    <row r="2" ht="19.5" customHeight="1">
      <c r="B2" s="309" t="s">
        <v>443</v>
      </c>
    </row>
    <row r="3" spans="1:2" ht="13.5" thickBot="1">
      <c r="A3" s="131"/>
      <c r="B3" s="138"/>
    </row>
    <row r="4" spans="1:2" ht="31.5" customHeight="1" thickBot="1">
      <c r="A4" s="629" t="s">
        <v>349</v>
      </c>
      <c r="B4" s="631"/>
    </row>
    <row r="5" spans="1:2" ht="12.75">
      <c r="A5" s="35"/>
      <c r="B5" s="137"/>
    </row>
    <row r="6" spans="1:2" ht="21" customHeight="1" thickBot="1">
      <c r="A6" s="35"/>
      <c r="B6" s="299" t="s">
        <v>208</v>
      </c>
    </row>
    <row r="7" spans="1:14" ht="23.25" customHeight="1" thickBot="1">
      <c r="A7" s="202" t="s">
        <v>55</v>
      </c>
      <c r="B7" s="139" t="s">
        <v>360</v>
      </c>
      <c r="C7" s="139" t="s">
        <v>361</v>
      </c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</row>
    <row r="8" spans="1:16" s="13" customFormat="1" ht="17.25" customHeight="1">
      <c r="A8" s="162" t="s">
        <v>228</v>
      </c>
      <c r="B8" s="134"/>
      <c r="C8" s="134"/>
      <c r="D8" s="117"/>
      <c r="E8" s="114"/>
      <c r="F8" s="114"/>
      <c r="G8" s="115"/>
      <c r="H8" s="115"/>
      <c r="I8" s="116"/>
      <c r="J8" s="115"/>
      <c r="K8" s="96"/>
      <c r="L8" s="118"/>
      <c r="M8" s="96"/>
      <c r="N8" s="130"/>
      <c r="O8" s="96"/>
      <c r="P8" s="96"/>
    </row>
    <row r="9" spans="1:14" ht="15.75">
      <c r="A9" s="159" t="s">
        <v>261</v>
      </c>
      <c r="B9" s="134">
        <v>9936</v>
      </c>
      <c r="C9" s="134">
        <v>10646</v>
      </c>
      <c r="D9" s="122"/>
      <c r="E9" s="119"/>
      <c r="F9" s="119"/>
      <c r="G9" s="120"/>
      <c r="H9" s="120"/>
      <c r="I9" s="121"/>
      <c r="J9" s="120"/>
      <c r="L9" s="5"/>
      <c r="N9" s="36"/>
    </row>
    <row r="10" spans="1:14" ht="15.75">
      <c r="A10" s="159" t="s">
        <v>226</v>
      </c>
      <c r="B10" s="134">
        <v>560</v>
      </c>
      <c r="C10" s="134">
        <v>560</v>
      </c>
      <c r="D10" s="122"/>
      <c r="E10" s="119"/>
      <c r="F10" s="119"/>
      <c r="G10" s="120"/>
      <c r="H10" s="120"/>
      <c r="I10" s="121"/>
      <c r="J10" s="120"/>
      <c r="L10" s="5"/>
      <c r="N10" s="36"/>
    </row>
    <row r="11" spans="1:14" ht="15.75">
      <c r="A11" s="159" t="s">
        <v>229</v>
      </c>
      <c r="B11" s="134">
        <v>240</v>
      </c>
      <c r="C11" s="134">
        <v>240</v>
      </c>
      <c r="D11" s="122"/>
      <c r="E11" s="119"/>
      <c r="F11" s="119"/>
      <c r="G11" s="120"/>
      <c r="H11" s="120"/>
      <c r="I11" s="121"/>
      <c r="J11" s="120"/>
      <c r="L11" s="5"/>
      <c r="N11" s="36"/>
    </row>
    <row r="12" spans="1:14" ht="16.5" thickBot="1">
      <c r="A12" s="160" t="s">
        <v>142</v>
      </c>
      <c r="B12" s="134">
        <v>512</v>
      </c>
      <c r="C12" s="134"/>
      <c r="D12" s="122"/>
      <c r="E12" s="119"/>
      <c r="F12" s="119"/>
      <c r="G12" s="120"/>
      <c r="H12" s="120"/>
      <c r="I12" s="121"/>
      <c r="J12" s="120"/>
      <c r="L12" s="5"/>
      <c r="N12" s="36"/>
    </row>
    <row r="13" spans="1:14" ht="16.5" thickBot="1">
      <c r="A13" s="161" t="s">
        <v>161</v>
      </c>
      <c r="B13" s="136">
        <f>SUM(B8:B12)</f>
        <v>11248</v>
      </c>
      <c r="C13" s="136">
        <f>SUM(C8:C12)</f>
        <v>11446</v>
      </c>
      <c r="D13" s="122"/>
      <c r="E13" s="119"/>
      <c r="F13" s="119"/>
      <c r="G13" s="120"/>
      <c r="H13" s="120"/>
      <c r="I13" s="121"/>
      <c r="J13" s="120"/>
      <c r="L13" s="5"/>
      <c r="N13" s="36"/>
    </row>
    <row r="14" spans="1:14" ht="15.75">
      <c r="A14" s="162" t="s">
        <v>1</v>
      </c>
      <c r="B14" s="134">
        <v>422</v>
      </c>
      <c r="C14" s="134">
        <v>151</v>
      </c>
      <c r="D14" s="122"/>
      <c r="E14" s="119"/>
      <c r="F14" s="119"/>
      <c r="G14" s="120"/>
      <c r="H14" s="120"/>
      <c r="I14" s="121"/>
      <c r="J14" s="120"/>
      <c r="L14" s="5"/>
      <c r="M14" s="96"/>
      <c r="N14" s="36"/>
    </row>
    <row r="15" spans="1:14" ht="16.5" thickBot="1">
      <c r="A15" s="160" t="s">
        <v>2</v>
      </c>
      <c r="B15" s="134">
        <v>115</v>
      </c>
      <c r="C15" s="134">
        <v>1000</v>
      </c>
      <c r="D15" s="122"/>
      <c r="E15" s="119"/>
      <c r="F15" s="119"/>
      <c r="G15" s="120"/>
      <c r="H15" s="120"/>
      <c r="I15" s="121"/>
      <c r="J15" s="120"/>
      <c r="L15" s="5"/>
      <c r="N15" s="36"/>
    </row>
    <row r="16" spans="1:16" s="13" customFormat="1" ht="16.5" thickBot="1">
      <c r="A16" s="281" t="s">
        <v>160</v>
      </c>
      <c r="B16" s="288">
        <f>SUM(B13:B15)</f>
        <v>11785</v>
      </c>
      <c r="C16" s="288">
        <f>SUM(C13:C15)</f>
        <v>12597</v>
      </c>
      <c r="D16" s="114"/>
      <c r="E16" s="114"/>
      <c r="F16" s="114"/>
      <c r="G16" s="115"/>
      <c r="H16" s="115"/>
      <c r="I16" s="116"/>
      <c r="J16" s="115"/>
      <c r="K16" s="96"/>
      <c r="L16" s="118"/>
      <c r="M16" s="96"/>
      <c r="N16" s="130"/>
      <c r="O16" s="96"/>
      <c r="P16" s="96"/>
    </row>
    <row r="17" spans="1:14" ht="15.75">
      <c r="A17" s="162" t="s">
        <v>3</v>
      </c>
      <c r="B17" s="134"/>
      <c r="C17" s="134"/>
      <c r="D17" s="122"/>
      <c r="E17" s="119"/>
      <c r="F17" s="119"/>
      <c r="G17" s="120"/>
      <c r="H17" s="120"/>
      <c r="I17" s="121"/>
      <c r="J17" s="120"/>
      <c r="L17" s="5"/>
      <c r="N17" s="36"/>
    </row>
    <row r="18" spans="1:14" ht="15.75">
      <c r="A18" s="159" t="s">
        <v>133</v>
      </c>
      <c r="B18" s="132">
        <v>26000</v>
      </c>
      <c r="C18" s="132">
        <v>28000</v>
      </c>
      <c r="D18" s="122"/>
      <c r="E18" s="119"/>
      <c r="F18" s="119"/>
      <c r="G18" s="120"/>
      <c r="H18" s="120"/>
      <c r="I18" s="121"/>
      <c r="J18" s="120"/>
      <c r="L18" s="5"/>
      <c r="N18" s="36"/>
    </row>
    <row r="19" spans="1:14" ht="15.75">
      <c r="A19" s="159" t="s">
        <v>68</v>
      </c>
      <c r="B19" s="132"/>
      <c r="C19" s="132">
        <v>3000</v>
      </c>
      <c r="D19" s="122"/>
      <c r="E19" s="119"/>
      <c r="F19" s="119"/>
      <c r="G19" s="120"/>
      <c r="H19" s="120"/>
      <c r="I19" s="121"/>
      <c r="J19" s="120"/>
      <c r="L19" s="5"/>
      <c r="N19" s="36"/>
    </row>
    <row r="20" spans="1:14" ht="15.75">
      <c r="A20" s="159" t="s">
        <v>139</v>
      </c>
      <c r="B20" s="132">
        <v>138629</v>
      </c>
      <c r="C20" s="132"/>
      <c r="D20" s="122"/>
      <c r="E20" s="119"/>
      <c r="F20" s="119"/>
      <c r="G20" s="120"/>
      <c r="H20" s="120"/>
      <c r="I20" s="121"/>
      <c r="J20" s="120"/>
      <c r="L20" s="5"/>
      <c r="N20" s="36"/>
    </row>
    <row r="21" spans="1:14" ht="15.75">
      <c r="A21" s="159" t="s">
        <v>143</v>
      </c>
      <c r="B21" s="132">
        <v>20000</v>
      </c>
      <c r="C21" s="132">
        <v>8500</v>
      </c>
      <c r="D21" s="122"/>
      <c r="E21" s="119"/>
      <c r="F21" s="119"/>
      <c r="G21" s="120"/>
      <c r="H21" s="120"/>
      <c r="I21" s="121"/>
      <c r="J21" s="120"/>
      <c r="L21" s="5"/>
      <c r="M21" s="96"/>
      <c r="N21" s="36"/>
    </row>
    <row r="22" spans="1:14" ht="16.5" thickBot="1">
      <c r="A22" s="160" t="s">
        <v>134</v>
      </c>
      <c r="B22" s="132"/>
      <c r="C22" s="132"/>
      <c r="D22" s="123"/>
      <c r="E22" s="119"/>
      <c r="F22" s="119"/>
      <c r="G22" s="120"/>
      <c r="H22" s="120"/>
      <c r="I22" s="121"/>
      <c r="J22" s="120"/>
      <c r="L22" s="5"/>
      <c r="N22" s="36"/>
    </row>
    <row r="23" spans="1:16" s="13" customFormat="1" ht="16.5" thickBot="1">
      <c r="A23" s="281" t="s">
        <v>4</v>
      </c>
      <c r="B23" s="282">
        <f>SUM(B17:B22)</f>
        <v>184629</v>
      </c>
      <c r="C23" s="282">
        <f>SUM(C17:C22)</f>
        <v>39500</v>
      </c>
      <c r="D23" s="114"/>
      <c r="E23" s="114"/>
      <c r="F23" s="114"/>
      <c r="G23" s="115"/>
      <c r="H23" s="115"/>
      <c r="I23" s="116"/>
      <c r="J23" s="114"/>
      <c r="K23" s="118"/>
      <c r="L23" s="118"/>
      <c r="M23" s="96"/>
      <c r="N23" s="130"/>
      <c r="O23" s="96"/>
      <c r="P23" s="96"/>
    </row>
    <row r="24" spans="1:14" ht="15.75">
      <c r="A24" s="162" t="s">
        <v>309</v>
      </c>
      <c r="B24" s="135">
        <v>7100</v>
      </c>
      <c r="C24" s="135">
        <v>20000</v>
      </c>
      <c r="D24" s="119"/>
      <c r="E24" s="119"/>
      <c r="F24" s="119"/>
      <c r="G24" s="120"/>
      <c r="H24" s="120"/>
      <c r="I24" s="121"/>
      <c r="J24" s="123"/>
      <c r="K24" s="5"/>
      <c r="L24" s="5"/>
      <c r="N24" s="36"/>
    </row>
    <row r="25" spans="1:14" ht="15.75">
      <c r="A25" s="526" t="s">
        <v>355</v>
      </c>
      <c r="B25" s="135"/>
      <c r="C25" s="135">
        <v>199414</v>
      </c>
      <c r="D25" s="119"/>
      <c r="E25" s="119"/>
      <c r="F25" s="119"/>
      <c r="G25" s="120"/>
      <c r="H25" s="120"/>
      <c r="I25" s="121"/>
      <c r="J25" s="123"/>
      <c r="K25" s="5"/>
      <c r="L25" s="5"/>
      <c r="N25" s="36"/>
    </row>
    <row r="26" spans="1:3" ht="15">
      <c r="A26" s="163" t="s">
        <v>362</v>
      </c>
      <c r="B26" s="135"/>
      <c r="C26" s="135">
        <v>110946</v>
      </c>
    </row>
    <row r="27" spans="1:3" ht="15.75">
      <c r="A27" s="159" t="s">
        <v>135</v>
      </c>
      <c r="B27" s="135">
        <v>208</v>
      </c>
      <c r="C27" s="135">
        <v>208</v>
      </c>
    </row>
    <row r="28" spans="1:14" ht="16.5" thickBot="1">
      <c r="A28" s="159" t="s">
        <v>359</v>
      </c>
      <c r="B28" s="135"/>
      <c r="C28" s="135">
        <v>4800</v>
      </c>
      <c r="D28" s="119"/>
      <c r="E28" s="119"/>
      <c r="F28" s="119"/>
      <c r="G28" s="120"/>
      <c r="H28" s="120"/>
      <c r="I28" s="121"/>
      <c r="J28" s="123"/>
      <c r="K28" s="5"/>
      <c r="L28" s="5"/>
      <c r="N28" s="36"/>
    </row>
    <row r="29" spans="1:14" ht="16.5" customHeight="1" hidden="1" thickBot="1">
      <c r="A29" s="160"/>
      <c r="B29" s="133"/>
      <c r="C29" s="133"/>
      <c r="D29" s="119"/>
      <c r="E29" s="119"/>
      <c r="F29" s="119"/>
      <c r="G29" s="120"/>
      <c r="H29" s="120"/>
      <c r="I29" s="121"/>
      <c r="J29" s="123"/>
      <c r="K29" s="5"/>
      <c r="L29" s="5"/>
      <c r="M29" s="96"/>
      <c r="N29" s="36"/>
    </row>
    <row r="30" spans="1:16" s="13" customFormat="1" ht="16.5" thickBot="1">
      <c r="A30" s="286" t="s">
        <v>5</v>
      </c>
      <c r="B30" s="287">
        <f>SUM(B24:B29)</f>
        <v>7308</v>
      </c>
      <c r="C30" s="287">
        <f>SUM(C24:C29)</f>
        <v>335368</v>
      </c>
      <c r="D30" s="124"/>
      <c r="E30" s="124"/>
      <c r="F30" s="124"/>
      <c r="G30" s="115"/>
      <c r="H30" s="115"/>
      <c r="I30" s="116"/>
      <c r="J30" s="124"/>
      <c r="K30" s="125"/>
      <c r="L30" s="125"/>
      <c r="M30" s="96"/>
      <c r="N30" s="130"/>
      <c r="O30" s="96"/>
      <c r="P30" s="96"/>
    </row>
    <row r="31" spans="1:16" s="13" customFormat="1" ht="15.75">
      <c r="A31" s="280"/>
      <c r="B31" s="285"/>
      <c r="C31" s="132"/>
      <c r="D31" s="124"/>
      <c r="E31" s="124"/>
      <c r="F31" s="124"/>
      <c r="G31" s="115"/>
      <c r="H31" s="115"/>
      <c r="I31" s="116"/>
      <c r="J31" s="124"/>
      <c r="K31" s="125"/>
      <c r="L31" s="125"/>
      <c r="M31" s="96"/>
      <c r="N31" s="130"/>
      <c r="O31" s="96"/>
      <c r="P31" s="96"/>
    </row>
    <row r="32" spans="1:14" ht="15" customHeight="1">
      <c r="A32" s="159" t="s">
        <v>141</v>
      </c>
      <c r="B32" s="132">
        <v>198318</v>
      </c>
      <c r="C32" s="132">
        <v>180371</v>
      </c>
      <c r="D32" s="122"/>
      <c r="E32" s="119"/>
      <c r="F32" s="119"/>
      <c r="G32" s="120"/>
      <c r="H32" s="120"/>
      <c r="I32" s="121"/>
      <c r="J32" s="120"/>
      <c r="L32" s="5"/>
      <c r="N32" s="36"/>
    </row>
    <row r="33" spans="1:14" ht="16.5" thickBot="1">
      <c r="A33" s="160"/>
      <c r="B33" s="132"/>
      <c r="C33" s="132"/>
      <c r="D33" s="122"/>
      <c r="E33" s="119"/>
      <c r="F33" s="119"/>
      <c r="G33" s="120"/>
      <c r="H33" s="120"/>
      <c r="I33" s="121"/>
      <c r="J33" s="120"/>
      <c r="L33" s="5"/>
      <c r="N33" s="36"/>
    </row>
    <row r="34" spans="1:14" ht="23.25" customHeight="1" thickBot="1">
      <c r="A34" s="169" t="s">
        <v>164</v>
      </c>
      <c r="B34" s="276">
        <f>SUM(B32:B33)</f>
        <v>198318</v>
      </c>
      <c r="C34" s="276">
        <f>SUM(C32:C33)</f>
        <v>180371</v>
      </c>
      <c r="D34" s="122"/>
      <c r="E34" s="119"/>
      <c r="F34" s="119"/>
      <c r="G34" s="120"/>
      <c r="H34" s="120"/>
      <c r="I34" s="121"/>
      <c r="J34" s="120"/>
      <c r="L34" s="5"/>
      <c r="N34" s="36"/>
    </row>
    <row r="35" spans="1:14" ht="23.25" customHeight="1" thickBot="1">
      <c r="A35" s="283"/>
      <c r="B35" s="284"/>
      <c r="C35" s="284"/>
      <c r="D35" s="122"/>
      <c r="E35" s="119"/>
      <c r="F35" s="119"/>
      <c r="G35" s="120"/>
      <c r="H35" s="120"/>
      <c r="I35" s="121"/>
      <c r="J35" s="120"/>
      <c r="L35" s="5"/>
      <c r="N35" s="36"/>
    </row>
    <row r="36" spans="1:14" ht="15.75">
      <c r="A36" s="527" t="s">
        <v>165</v>
      </c>
      <c r="B36" s="279">
        <v>5936</v>
      </c>
      <c r="C36" s="279">
        <v>6491</v>
      </c>
      <c r="D36" s="122"/>
      <c r="E36" s="119"/>
      <c r="F36" s="119"/>
      <c r="G36" s="120"/>
      <c r="H36" s="120"/>
      <c r="I36" s="121"/>
      <c r="J36" s="120"/>
      <c r="L36" s="5"/>
      <c r="N36" s="36"/>
    </row>
    <row r="37" spans="1:14" ht="15.75">
      <c r="A37" s="528" t="s">
        <v>200</v>
      </c>
      <c r="B37" s="277">
        <v>5590</v>
      </c>
      <c r="C37" s="277"/>
      <c r="D37" s="122"/>
      <c r="E37" s="119"/>
      <c r="F37" s="119"/>
      <c r="G37" s="120"/>
      <c r="H37" s="120"/>
      <c r="I37" s="121"/>
      <c r="J37" s="120"/>
      <c r="L37" s="5"/>
      <c r="N37" s="36"/>
    </row>
    <row r="38" spans="1:14" ht="15.75">
      <c r="A38" s="528"/>
      <c r="B38" s="278"/>
      <c r="C38" s="278"/>
      <c r="D38" s="122"/>
      <c r="E38" s="119"/>
      <c r="F38" s="119"/>
      <c r="G38" s="120"/>
      <c r="H38" s="120"/>
      <c r="I38" s="121"/>
      <c r="J38" s="120"/>
      <c r="L38" s="5"/>
      <c r="N38" s="36"/>
    </row>
    <row r="39" spans="1:14" ht="16.5" thickBot="1">
      <c r="A39" s="529"/>
      <c r="B39" s="278"/>
      <c r="C39" s="278"/>
      <c r="D39" s="122"/>
      <c r="E39" s="119"/>
      <c r="F39" s="119"/>
      <c r="G39" s="120"/>
      <c r="H39" s="120"/>
      <c r="I39" s="121"/>
      <c r="J39" s="120"/>
      <c r="L39" s="5"/>
      <c r="N39" s="36"/>
    </row>
    <row r="40" spans="1:14" ht="30" customHeight="1" thickBot="1">
      <c r="A40" s="281" t="s">
        <v>6</v>
      </c>
      <c r="B40" s="282">
        <f>SUM(B34:B39)</f>
        <v>209844</v>
      </c>
      <c r="C40" s="282">
        <f>SUM(C34:C39)</f>
        <v>186862</v>
      </c>
      <c r="D40" s="122"/>
      <c r="E40" s="119"/>
      <c r="F40" s="119"/>
      <c r="G40" s="120"/>
      <c r="H40" s="120"/>
      <c r="I40" s="121"/>
      <c r="J40" s="126"/>
      <c r="L40" s="5"/>
      <c r="N40" s="36"/>
    </row>
    <row r="41" spans="1:14" ht="18" customHeight="1">
      <c r="A41" s="162" t="s">
        <v>363</v>
      </c>
      <c r="B41" s="134"/>
      <c r="C41" s="134">
        <v>36632</v>
      </c>
      <c r="D41" s="119"/>
      <c r="E41" s="119"/>
      <c r="F41" s="119"/>
      <c r="G41" s="120"/>
      <c r="H41" s="120"/>
      <c r="I41" s="121"/>
      <c r="J41" s="122"/>
      <c r="K41" s="5"/>
      <c r="L41" s="5"/>
      <c r="N41" s="36"/>
    </row>
    <row r="42" spans="1:14" ht="16.5" thickBot="1">
      <c r="A42" s="160" t="s">
        <v>137</v>
      </c>
      <c r="B42" s="133"/>
      <c r="C42" s="133"/>
      <c r="D42" s="123"/>
      <c r="E42" s="119"/>
      <c r="F42" s="119"/>
      <c r="G42" s="120"/>
      <c r="H42" s="120"/>
      <c r="I42" s="121"/>
      <c r="J42" s="122"/>
      <c r="L42" s="5"/>
      <c r="N42" s="36"/>
    </row>
    <row r="43" spans="1:14" ht="18" customHeight="1" thickBot="1">
      <c r="A43" s="165" t="s">
        <v>138</v>
      </c>
      <c r="B43" s="136">
        <f>SUM(B41:B42)</f>
        <v>0</v>
      </c>
      <c r="C43" s="136">
        <f>SUM(C41:C42)</f>
        <v>36632</v>
      </c>
      <c r="D43" s="119"/>
      <c r="E43" s="119"/>
      <c r="F43" s="119"/>
      <c r="G43" s="120"/>
      <c r="H43" s="120"/>
      <c r="I43" s="121"/>
      <c r="J43" s="122"/>
      <c r="K43" s="5"/>
      <c r="L43" s="5"/>
      <c r="N43" s="36"/>
    </row>
    <row r="44" spans="1:14" ht="13.5" customHeight="1">
      <c r="A44" s="162" t="s">
        <v>128</v>
      </c>
      <c r="B44" s="134"/>
      <c r="C44" s="134"/>
      <c r="D44" s="119"/>
      <c r="E44" s="119"/>
      <c r="F44" s="119"/>
      <c r="G44" s="120"/>
      <c r="H44" s="120"/>
      <c r="I44" s="121"/>
      <c r="J44" s="122"/>
      <c r="K44" s="5"/>
      <c r="L44" s="5"/>
      <c r="N44" s="36"/>
    </row>
    <row r="45" spans="1:14" ht="15.75">
      <c r="A45" s="159" t="s">
        <v>118</v>
      </c>
      <c r="B45" s="132">
        <v>5665</v>
      </c>
      <c r="C45" s="132">
        <v>41989</v>
      </c>
      <c r="D45" s="119"/>
      <c r="E45" s="119"/>
      <c r="F45" s="119"/>
      <c r="G45" s="120"/>
      <c r="H45" s="120"/>
      <c r="I45" s="121"/>
      <c r="J45" s="122"/>
      <c r="L45" s="5"/>
      <c r="N45" s="36"/>
    </row>
    <row r="46" spans="1:14" ht="15.75">
      <c r="A46" s="159" t="s">
        <v>7</v>
      </c>
      <c r="B46" s="132"/>
      <c r="C46" s="132"/>
      <c r="D46" s="119"/>
      <c r="E46" s="119"/>
      <c r="F46" s="119"/>
      <c r="G46" s="120"/>
      <c r="H46" s="120"/>
      <c r="I46" s="121"/>
      <c r="J46" s="122"/>
      <c r="L46" s="5"/>
      <c r="N46" s="36"/>
    </row>
    <row r="47" spans="1:14" ht="16.5" thickBot="1">
      <c r="A47" s="160" t="s">
        <v>8</v>
      </c>
      <c r="B47" s="133"/>
      <c r="C47" s="133"/>
      <c r="D47" s="119"/>
      <c r="E47" s="119"/>
      <c r="F47" s="119"/>
      <c r="G47" s="123"/>
      <c r="H47" s="120"/>
      <c r="I47" s="121"/>
      <c r="J47" s="122"/>
      <c r="K47" s="5"/>
      <c r="L47" s="5"/>
      <c r="N47" s="36"/>
    </row>
    <row r="48" spans="1:16" s="13" customFormat="1" ht="48" thickBot="1">
      <c r="A48" s="281" t="s">
        <v>9</v>
      </c>
      <c r="B48" s="282">
        <f>SUM(B43:B47)</f>
        <v>5665</v>
      </c>
      <c r="C48" s="282">
        <f>SUM(C43:C47)</f>
        <v>78621</v>
      </c>
      <c r="D48" s="114"/>
      <c r="E48" s="114"/>
      <c r="F48" s="114"/>
      <c r="G48" s="115"/>
      <c r="H48" s="115"/>
      <c r="I48" s="116"/>
      <c r="J48" s="114"/>
      <c r="K48" s="118"/>
      <c r="L48" s="118"/>
      <c r="M48" s="96"/>
      <c r="N48" s="130"/>
      <c r="O48" s="96"/>
      <c r="P48" s="96"/>
    </row>
    <row r="49" spans="1:16" s="13" customFormat="1" ht="31.5" customHeight="1" thickBot="1">
      <c r="A49" s="201" t="s">
        <v>10</v>
      </c>
      <c r="B49" s="308">
        <f>SUM(B48,B40,B30,B23,B16)</f>
        <v>419231</v>
      </c>
      <c r="C49" s="308">
        <f>SUM(C48,C40,C30,C23,C16)</f>
        <v>652948</v>
      </c>
      <c r="D49" s="127"/>
      <c r="E49" s="127"/>
      <c r="F49" s="127"/>
      <c r="G49" s="128"/>
      <c r="H49" s="128"/>
      <c r="I49" s="129"/>
      <c r="J49" s="127"/>
      <c r="K49" s="118"/>
      <c r="L49" s="118"/>
      <c r="M49" s="96"/>
      <c r="N49" s="130"/>
      <c r="O49" s="96"/>
      <c r="P49" s="96"/>
    </row>
    <row r="50" spans="1:14" ht="12.75">
      <c r="A50" s="34"/>
      <c r="B50" s="38"/>
      <c r="C50" s="36"/>
      <c r="I50" s="36"/>
      <c r="N50" s="36"/>
    </row>
    <row r="51" spans="1:14" ht="15.75">
      <c r="A51" s="200"/>
      <c r="B51" s="38"/>
      <c r="C51" s="36"/>
      <c r="I51" s="36"/>
      <c r="N51" s="36"/>
    </row>
    <row r="52" spans="2:14" ht="12.75">
      <c r="B52" s="38"/>
      <c r="C52" s="36"/>
      <c r="I52" s="36"/>
      <c r="N52" s="36"/>
    </row>
    <row r="53" spans="3:14" ht="12.75">
      <c r="C53" s="36"/>
      <c r="I53" s="36"/>
      <c r="N53" s="36"/>
    </row>
    <row r="54" spans="3:14" ht="12.75">
      <c r="C54" s="36"/>
      <c r="I54" s="36"/>
      <c r="N54" s="36"/>
    </row>
    <row r="55" spans="3:14" ht="12.75">
      <c r="C55" s="36"/>
      <c r="I55" s="36"/>
      <c r="N55" s="36"/>
    </row>
    <row r="56" spans="3:14" ht="12.75">
      <c r="C56" s="36"/>
      <c r="I56" s="36"/>
      <c r="N56" s="36"/>
    </row>
    <row r="57" spans="3:14" ht="12.75">
      <c r="C57" s="31"/>
      <c r="H57" s="28"/>
      <c r="I57" s="31"/>
      <c r="M57" s="28"/>
      <c r="N57" s="31"/>
    </row>
    <row r="58" spans="3:14" ht="12.75">
      <c r="C58" s="36"/>
      <c r="I58" s="36"/>
      <c r="N58" s="36"/>
    </row>
    <row r="59" spans="3:14" ht="12.75">
      <c r="C59" s="36"/>
      <c r="I59" s="36"/>
      <c r="N59" s="36"/>
    </row>
    <row r="60" spans="3:14" ht="12.75">
      <c r="C60" s="36"/>
      <c r="I60" s="36"/>
      <c r="N60" s="36"/>
    </row>
    <row r="61" spans="3:14" ht="12.75">
      <c r="C61" s="36"/>
      <c r="I61" s="36"/>
      <c r="N61" s="36"/>
    </row>
    <row r="62" spans="3:14" ht="12.75">
      <c r="C62" s="36"/>
      <c r="I62" s="36"/>
      <c r="N62" s="36"/>
    </row>
    <row r="63" spans="3:14" ht="12.75">
      <c r="C63" s="36"/>
      <c r="I63" s="36"/>
      <c r="N63" s="36"/>
    </row>
    <row r="64" spans="3:14" ht="12.75">
      <c r="C64" s="36"/>
      <c r="I64" s="36"/>
      <c r="N64" s="36"/>
    </row>
    <row r="65" spans="3:14" ht="12.75">
      <c r="C65" s="36"/>
      <c r="I65" s="36"/>
      <c r="N65" s="36"/>
    </row>
    <row r="66" spans="3:14" ht="12.75">
      <c r="C66" s="36"/>
      <c r="I66" s="36"/>
      <c r="N66" s="36"/>
    </row>
    <row r="67" spans="3:14" ht="12.75">
      <c r="C67" s="36"/>
      <c r="I67" s="36"/>
      <c r="N67" s="36"/>
    </row>
    <row r="68" spans="3:14" ht="12.75">
      <c r="C68" s="31"/>
      <c r="H68" s="28"/>
      <c r="I68" s="31"/>
      <c r="M68" s="28"/>
      <c r="N68" s="31"/>
    </row>
    <row r="69" spans="3:14" ht="12.75">
      <c r="C69" s="36"/>
      <c r="I69" s="36"/>
      <c r="N69" s="36"/>
    </row>
    <row r="70" spans="3:14" ht="12.75">
      <c r="C70" s="36"/>
      <c r="I70" s="36"/>
      <c r="N70" s="36"/>
    </row>
    <row r="71" spans="3:14" ht="12.75">
      <c r="C71" s="36"/>
      <c r="I71" s="36"/>
      <c r="N71" s="36"/>
    </row>
    <row r="72" spans="3:14" ht="12.75">
      <c r="C72" s="36"/>
      <c r="I72" s="36"/>
      <c r="N72" s="36"/>
    </row>
    <row r="73" spans="3:14" ht="12.75">
      <c r="C73" s="36"/>
      <c r="I73" s="36"/>
      <c r="N73" s="36"/>
    </row>
    <row r="74" spans="3:14" ht="12.75">
      <c r="C74" s="31"/>
      <c r="H74" s="28"/>
      <c r="I74" s="31"/>
      <c r="M74" s="28"/>
      <c r="N74" s="31"/>
    </row>
    <row r="75" spans="3:14" ht="12.75">
      <c r="C75" s="31"/>
      <c r="H75" s="28"/>
      <c r="I75" s="31"/>
      <c r="M75" s="28"/>
      <c r="N75" s="31"/>
    </row>
    <row r="76" spans="3:14" ht="12.75">
      <c r="C76" s="36"/>
      <c r="I76" s="36"/>
      <c r="N76" s="36"/>
    </row>
    <row r="77" spans="3:14" ht="12.75">
      <c r="C77" s="36"/>
      <c r="I77" s="36"/>
      <c r="N77" s="36"/>
    </row>
    <row r="78" spans="3:14" ht="12.75">
      <c r="C78" s="36"/>
      <c r="I78" s="36"/>
      <c r="N78" s="36"/>
    </row>
    <row r="79" spans="3:14" ht="12.75">
      <c r="C79" s="36"/>
      <c r="I79" s="36"/>
      <c r="N79" s="36"/>
    </row>
    <row r="80" spans="3:14" ht="12.75">
      <c r="C80" s="36"/>
      <c r="I80" s="36"/>
      <c r="N80" s="36"/>
    </row>
  </sheetData>
  <sheetProtection/>
  <mergeCells count="3">
    <mergeCell ref="D7:I7"/>
    <mergeCell ref="J7:N7"/>
    <mergeCell ref="A4:B4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75" r:id="rId1"/>
  <colBreaks count="1" manualBreakCount="1">
    <brk id="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B1">
      <selection activeCell="D3" sqref="D3"/>
    </sheetView>
  </sheetViews>
  <sheetFormatPr defaultColWidth="9.00390625" defaultRowHeight="12.75"/>
  <cols>
    <col min="1" max="1" width="29.125" style="0" customWidth="1"/>
    <col min="2" max="2" width="15.00390625" style="0" customWidth="1"/>
    <col min="3" max="14" width="9.75390625" style="0" customWidth="1"/>
    <col min="15" max="15" width="10.00390625" style="0" customWidth="1"/>
  </cols>
  <sheetData>
    <row r="1" spans="1:2" ht="15" customHeight="1">
      <c r="A1" s="20" t="s">
        <v>418</v>
      </c>
      <c r="B1" s="20"/>
    </row>
    <row r="2" spans="4:15" ht="15.75">
      <c r="D2" s="703" t="s">
        <v>470</v>
      </c>
      <c r="E2" s="703"/>
      <c r="F2" s="703"/>
      <c r="G2" s="703"/>
      <c r="H2" s="703"/>
      <c r="I2" s="703"/>
      <c r="J2" s="703"/>
      <c r="O2" s="6"/>
    </row>
    <row r="3" spans="4:15" ht="16.5" thickBot="1">
      <c r="D3" s="102"/>
      <c r="O3" s="6"/>
    </row>
    <row r="4" spans="1:15" ht="15.75" thickBot="1">
      <c r="A4" s="101"/>
      <c r="B4" s="101"/>
      <c r="C4" s="661" t="s">
        <v>420</v>
      </c>
      <c r="D4" s="662"/>
      <c r="E4" s="662"/>
      <c r="F4" s="662"/>
      <c r="G4" s="662"/>
      <c r="H4" s="662"/>
      <c r="I4" s="662"/>
      <c r="J4" s="663"/>
      <c r="K4" s="101"/>
      <c r="L4" s="101"/>
      <c r="M4" s="101"/>
      <c r="N4" s="101"/>
      <c r="O4" s="239"/>
    </row>
    <row r="5" spans="1:15" ht="15">
      <c r="A5" s="101"/>
      <c r="B5" s="101"/>
      <c r="C5" s="178"/>
      <c r="D5" s="178"/>
      <c r="E5" s="178"/>
      <c r="F5" s="178"/>
      <c r="G5" s="178"/>
      <c r="H5" s="178"/>
      <c r="I5" s="178"/>
      <c r="J5" s="178"/>
      <c r="K5" s="101"/>
      <c r="L5" s="101"/>
      <c r="M5" s="101"/>
      <c r="N5" s="101"/>
      <c r="O5" s="239"/>
    </row>
    <row r="6" ht="13.5" thickBot="1">
      <c r="O6" s="6"/>
    </row>
    <row r="7" spans="1:16" ht="16.5" thickBot="1">
      <c r="A7" s="234" t="s">
        <v>178</v>
      </c>
      <c r="B7" s="253" t="s">
        <v>193</v>
      </c>
      <c r="C7" s="251" t="s">
        <v>179</v>
      </c>
      <c r="D7" s="251" t="s">
        <v>180</v>
      </c>
      <c r="E7" s="251" t="s">
        <v>181</v>
      </c>
      <c r="F7" s="251" t="s">
        <v>182</v>
      </c>
      <c r="G7" s="251" t="s">
        <v>183</v>
      </c>
      <c r="H7" s="251" t="s">
        <v>184</v>
      </c>
      <c r="I7" s="251" t="s">
        <v>185</v>
      </c>
      <c r="J7" s="251" t="s">
        <v>186</v>
      </c>
      <c r="K7" s="251" t="s">
        <v>187</v>
      </c>
      <c r="L7" s="251" t="s">
        <v>188</v>
      </c>
      <c r="M7" s="251" t="s">
        <v>189</v>
      </c>
      <c r="N7" s="252" t="s">
        <v>190</v>
      </c>
      <c r="O7" s="240"/>
      <c r="P7" s="549" t="s">
        <v>394</v>
      </c>
    </row>
    <row r="8" spans="1:15" ht="13.5">
      <c r="A8" s="242" t="s">
        <v>154</v>
      </c>
      <c r="B8" s="235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43"/>
      <c r="O8" s="241"/>
    </row>
    <row r="9" spans="1:16" ht="12.75">
      <c r="A9" s="244" t="s">
        <v>17</v>
      </c>
      <c r="B9" s="254">
        <v>34626</v>
      </c>
      <c r="C9" s="258">
        <f>B9/12</f>
        <v>2885.5</v>
      </c>
      <c r="D9" s="258">
        <v>2885.5</v>
      </c>
      <c r="E9" s="258">
        <v>2885.5</v>
      </c>
      <c r="F9" s="258">
        <v>2885.5</v>
      </c>
      <c r="G9" s="258">
        <v>2885.5</v>
      </c>
      <c r="H9" s="258">
        <v>2885.5</v>
      </c>
      <c r="I9" s="258">
        <v>2885.5</v>
      </c>
      <c r="J9" s="258">
        <v>2885.5</v>
      </c>
      <c r="K9" s="258">
        <v>2885.5</v>
      </c>
      <c r="L9" s="258">
        <v>2885.5</v>
      </c>
      <c r="M9" s="258">
        <v>2885.5</v>
      </c>
      <c r="N9" s="260">
        <v>2885.5</v>
      </c>
      <c r="O9" s="275">
        <f>SUM(C9:N9)</f>
        <v>34626</v>
      </c>
      <c r="P9" s="166">
        <f>B9-O9</f>
        <v>0</v>
      </c>
    </row>
    <row r="10" spans="1:16" ht="12.75">
      <c r="A10" s="244" t="s">
        <v>22</v>
      </c>
      <c r="B10" s="254">
        <v>9349</v>
      </c>
      <c r="C10" s="258">
        <f>B10/12</f>
        <v>779.0833333333334</v>
      </c>
      <c r="D10" s="258">
        <v>779.0833333333334</v>
      </c>
      <c r="E10" s="258">
        <v>779.0833333333334</v>
      </c>
      <c r="F10" s="258">
        <v>779.0833333333334</v>
      </c>
      <c r="G10" s="258">
        <v>779.0833333333334</v>
      </c>
      <c r="H10" s="258">
        <v>779.0833333333334</v>
      </c>
      <c r="I10" s="258">
        <v>779.0833333333334</v>
      </c>
      <c r="J10" s="258">
        <v>779.0833333333334</v>
      </c>
      <c r="K10" s="258">
        <v>779.0833333333334</v>
      </c>
      <c r="L10" s="258">
        <v>779.0833333333334</v>
      </c>
      <c r="M10" s="258">
        <v>779.0833333333334</v>
      </c>
      <c r="N10" s="260">
        <v>779.0833333333334</v>
      </c>
      <c r="O10" s="275">
        <f aca="true" t="shared" si="0" ref="O10:O29">SUM(C10:N10)</f>
        <v>9349</v>
      </c>
      <c r="P10" s="166">
        <f aca="true" t="shared" si="1" ref="P10:P29">B10-O10</f>
        <v>0</v>
      </c>
    </row>
    <row r="11" spans="1:16" ht="12.75">
      <c r="A11" s="244" t="s">
        <v>29</v>
      </c>
      <c r="B11" s="254">
        <v>18911</v>
      </c>
      <c r="C11" s="258">
        <f>B11/12</f>
        <v>1575.9166666666667</v>
      </c>
      <c r="D11" s="258">
        <v>1575.9166666666667</v>
      </c>
      <c r="E11" s="258">
        <v>1575.9166666666667</v>
      </c>
      <c r="F11" s="258">
        <v>1575.9166666666667</v>
      </c>
      <c r="G11" s="258">
        <v>1575.9166666666667</v>
      </c>
      <c r="H11" s="258">
        <v>1575.9166666666667</v>
      </c>
      <c r="I11" s="258">
        <v>1575.9166666666667</v>
      </c>
      <c r="J11" s="258">
        <v>1575.9166666666667</v>
      </c>
      <c r="K11" s="258">
        <v>1575.9166666666667</v>
      </c>
      <c r="L11" s="258">
        <v>1575.9166666666667</v>
      </c>
      <c r="M11" s="258">
        <v>1575.9166666666667</v>
      </c>
      <c r="N11" s="260">
        <v>1575.9166666666667</v>
      </c>
      <c r="O11" s="275">
        <f t="shared" si="0"/>
        <v>18911</v>
      </c>
      <c r="P11" s="166">
        <f t="shared" si="1"/>
        <v>0</v>
      </c>
    </row>
    <row r="12" spans="1:16" ht="12.75">
      <c r="A12" s="244" t="s">
        <v>32</v>
      </c>
      <c r="B12" s="254">
        <v>0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60"/>
      <c r="O12" s="275">
        <f t="shared" si="0"/>
        <v>0</v>
      </c>
      <c r="P12" s="166">
        <f t="shared" si="1"/>
        <v>0</v>
      </c>
    </row>
    <row r="13" spans="1:16" ht="12.75">
      <c r="A13" s="244" t="s">
        <v>36</v>
      </c>
      <c r="B13" s="254">
        <v>0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60"/>
      <c r="O13" s="275">
        <f t="shared" si="0"/>
        <v>0</v>
      </c>
      <c r="P13" s="166">
        <f t="shared" si="1"/>
        <v>0</v>
      </c>
    </row>
    <row r="14" spans="1:16" ht="12.75">
      <c r="A14" s="244" t="s">
        <v>37</v>
      </c>
      <c r="B14" s="254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60"/>
      <c r="O14" s="275">
        <f t="shared" si="0"/>
        <v>0</v>
      </c>
      <c r="P14" s="166">
        <f t="shared" si="1"/>
        <v>0</v>
      </c>
    </row>
    <row r="15" spans="1:16" ht="12.75">
      <c r="A15" s="244" t="s">
        <v>41</v>
      </c>
      <c r="B15" s="254">
        <v>0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60"/>
      <c r="O15" s="275">
        <f t="shared" si="0"/>
        <v>0</v>
      </c>
      <c r="P15" s="166">
        <f t="shared" si="1"/>
        <v>0</v>
      </c>
    </row>
    <row r="16" spans="1:16" ht="12.75">
      <c r="A16" s="244" t="s">
        <v>194</v>
      </c>
      <c r="B16" s="254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60"/>
      <c r="O16" s="275">
        <f t="shared" si="0"/>
        <v>0</v>
      </c>
      <c r="P16" s="166">
        <f t="shared" si="1"/>
        <v>0</v>
      </c>
    </row>
    <row r="17" spans="1:16" ht="12.75">
      <c r="A17" s="244" t="s">
        <v>195</v>
      </c>
      <c r="B17" s="254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60"/>
      <c r="O17" s="275">
        <f t="shared" si="0"/>
        <v>0</v>
      </c>
      <c r="P17" s="166">
        <f t="shared" si="1"/>
        <v>0</v>
      </c>
    </row>
    <row r="18" spans="1:16" ht="12.75">
      <c r="A18" s="244" t="s">
        <v>196</v>
      </c>
      <c r="B18" s="254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60"/>
      <c r="O18" s="275">
        <f t="shared" si="0"/>
        <v>0</v>
      </c>
      <c r="P18" s="166">
        <f t="shared" si="1"/>
        <v>0</v>
      </c>
    </row>
    <row r="19" spans="1:16" ht="12.75">
      <c r="A19" s="244"/>
      <c r="B19" s="254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60"/>
      <c r="O19" s="275">
        <f t="shared" si="0"/>
        <v>0</v>
      </c>
      <c r="P19" s="166">
        <f t="shared" si="1"/>
        <v>0</v>
      </c>
    </row>
    <row r="20" spans="1:16" ht="13.5" thickBot="1">
      <c r="A20" s="245" t="s">
        <v>191</v>
      </c>
      <c r="B20" s="255"/>
      <c r="C20" s="258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2"/>
      <c r="O20" s="275">
        <f t="shared" si="0"/>
        <v>0</v>
      </c>
      <c r="P20" s="166">
        <f t="shared" si="1"/>
        <v>0</v>
      </c>
    </row>
    <row r="21" spans="1:16" ht="35.25" customHeight="1" thickBot="1">
      <c r="A21" s="219" t="s">
        <v>52</v>
      </c>
      <c r="B21" s="256">
        <f>SUM(B9:B20)</f>
        <v>62886</v>
      </c>
      <c r="C21" s="259">
        <f>SUM(C9:C20)</f>
        <v>5240.5</v>
      </c>
      <c r="D21" s="259">
        <f aca="true" t="shared" si="2" ref="D21:N21">SUM(D9:D20)</f>
        <v>5240.5</v>
      </c>
      <c r="E21" s="259">
        <f t="shared" si="2"/>
        <v>5240.5</v>
      </c>
      <c r="F21" s="259">
        <f t="shared" si="2"/>
        <v>5240.5</v>
      </c>
      <c r="G21" s="259">
        <f t="shared" si="2"/>
        <v>5240.5</v>
      </c>
      <c r="H21" s="259">
        <f t="shared" si="2"/>
        <v>5240.5</v>
      </c>
      <c r="I21" s="259">
        <f t="shared" si="2"/>
        <v>5240.5</v>
      </c>
      <c r="J21" s="259">
        <f t="shared" si="2"/>
        <v>5240.5</v>
      </c>
      <c r="K21" s="259">
        <f t="shared" si="2"/>
        <v>5240.5</v>
      </c>
      <c r="L21" s="259">
        <f t="shared" si="2"/>
        <v>5240.5</v>
      </c>
      <c r="M21" s="259">
        <f t="shared" si="2"/>
        <v>5240.5</v>
      </c>
      <c r="N21" s="263">
        <f t="shared" si="2"/>
        <v>5240.5</v>
      </c>
      <c r="O21" s="275">
        <f t="shared" si="0"/>
        <v>62886</v>
      </c>
      <c r="P21" s="166">
        <f t="shared" si="1"/>
        <v>0</v>
      </c>
    </row>
    <row r="22" spans="1:16" ht="30.75" customHeight="1">
      <c r="A22" s="248"/>
      <c r="B22" s="237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576"/>
      <c r="O22" s="275"/>
      <c r="P22" s="166">
        <f t="shared" si="1"/>
        <v>0</v>
      </c>
    </row>
    <row r="23" spans="1:16" ht="21" customHeight="1">
      <c r="A23" s="231" t="s">
        <v>153</v>
      </c>
      <c r="B23" s="578">
        <f>SUM(C23:N23)</f>
        <v>0</v>
      </c>
      <c r="C23" s="591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578"/>
      <c r="O23" s="275"/>
      <c r="P23" s="166">
        <f t="shared" si="1"/>
        <v>0</v>
      </c>
    </row>
    <row r="24" spans="1:16" ht="19.5" customHeight="1">
      <c r="A24" s="236" t="s">
        <v>225</v>
      </c>
      <c r="B24" s="593">
        <v>7981</v>
      </c>
      <c r="C24" s="592">
        <f>B24/12</f>
        <v>665.0833333333334</v>
      </c>
      <c r="D24" s="264">
        <v>665.0833333333334</v>
      </c>
      <c r="E24" s="264">
        <v>665.0833333333334</v>
      </c>
      <c r="F24" s="264">
        <v>665.0833333333334</v>
      </c>
      <c r="G24" s="264">
        <v>665.0833333333334</v>
      </c>
      <c r="H24" s="264">
        <v>665.0833333333334</v>
      </c>
      <c r="I24" s="264">
        <v>665.0833333333334</v>
      </c>
      <c r="J24" s="264">
        <v>665.0833333333334</v>
      </c>
      <c r="K24" s="264">
        <v>665.0833333333334</v>
      </c>
      <c r="L24" s="264">
        <v>665.0833333333334</v>
      </c>
      <c r="M24" s="264">
        <v>665.0833333333334</v>
      </c>
      <c r="N24" s="265">
        <v>665.0833333333334</v>
      </c>
      <c r="O24" s="275">
        <f t="shared" si="0"/>
        <v>7980.999999999999</v>
      </c>
      <c r="P24" s="166">
        <f t="shared" si="1"/>
        <v>0</v>
      </c>
    </row>
    <row r="25" spans="1:16" ht="20.25" customHeight="1">
      <c r="A25" s="236" t="s">
        <v>223</v>
      </c>
      <c r="B25" s="593"/>
      <c r="C25" s="592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5"/>
      <c r="O25" s="275">
        <f t="shared" si="0"/>
        <v>0</v>
      </c>
      <c r="P25" s="166">
        <f t="shared" si="1"/>
        <v>0</v>
      </c>
    </row>
    <row r="26" spans="1:16" ht="21" customHeight="1">
      <c r="A26" s="246" t="s">
        <v>224</v>
      </c>
      <c r="B26" s="25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5"/>
      <c r="O26" s="275">
        <f t="shared" si="0"/>
        <v>0</v>
      </c>
      <c r="P26" s="166">
        <f t="shared" si="1"/>
        <v>0</v>
      </c>
    </row>
    <row r="27" spans="1:16" ht="29.25" customHeight="1">
      <c r="A27" s="246" t="s">
        <v>192</v>
      </c>
      <c r="B27" s="254">
        <v>54776</v>
      </c>
      <c r="C27" s="264">
        <f>B27/12</f>
        <v>4564.666666666667</v>
      </c>
      <c r="D27" s="264">
        <v>4564.666666666667</v>
      </c>
      <c r="E27" s="264">
        <v>4564.666666666667</v>
      </c>
      <c r="F27" s="264">
        <v>4564.666666666667</v>
      </c>
      <c r="G27" s="264">
        <v>4564.666666666667</v>
      </c>
      <c r="H27" s="264">
        <v>4564.666666666667</v>
      </c>
      <c r="I27" s="264">
        <v>4564.666666666667</v>
      </c>
      <c r="J27" s="264">
        <v>4564.666666666667</v>
      </c>
      <c r="K27" s="264">
        <v>4564.666666666667</v>
      </c>
      <c r="L27" s="264">
        <v>4564.666666666667</v>
      </c>
      <c r="M27" s="264">
        <v>4564.666666666667</v>
      </c>
      <c r="N27" s="265">
        <v>4564.666666666667</v>
      </c>
      <c r="O27" s="275">
        <f t="shared" si="0"/>
        <v>54775.99999999999</v>
      </c>
      <c r="P27" s="166">
        <f t="shared" si="1"/>
        <v>0</v>
      </c>
    </row>
    <row r="28" spans="1:16" ht="55.5" customHeight="1" thickBot="1">
      <c r="A28" s="247" t="s">
        <v>9</v>
      </c>
      <c r="B28" s="255">
        <v>129</v>
      </c>
      <c r="C28" s="266">
        <v>11</v>
      </c>
      <c r="D28" s="266">
        <v>11</v>
      </c>
      <c r="E28" s="266">
        <v>11</v>
      </c>
      <c r="F28" s="266">
        <v>11</v>
      </c>
      <c r="G28" s="266">
        <v>11</v>
      </c>
      <c r="H28" s="266">
        <v>11</v>
      </c>
      <c r="I28" s="266">
        <v>11</v>
      </c>
      <c r="J28" s="266">
        <v>11</v>
      </c>
      <c r="K28" s="266">
        <v>11</v>
      </c>
      <c r="L28" s="266">
        <v>11</v>
      </c>
      <c r="M28" s="266">
        <v>11</v>
      </c>
      <c r="N28" s="267">
        <v>8</v>
      </c>
      <c r="O28" s="275">
        <f t="shared" si="0"/>
        <v>129</v>
      </c>
      <c r="P28" s="166">
        <f t="shared" si="1"/>
        <v>0</v>
      </c>
    </row>
    <row r="29" spans="1:16" ht="33.75" customHeight="1" thickBot="1">
      <c r="A29" s="238" t="s">
        <v>10</v>
      </c>
      <c r="B29" s="257">
        <f>SUM(B28,B27,B26,B25,B24)</f>
        <v>62886</v>
      </c>
      <c r="C29" s="268">
        <f aca="true" t="shared" si="3" ref="C29:N29">SUM(C24:C28)</f>
        <v>5240.75</v>
      </c>
      <c r="D29" s="268">
        <f t="shared" si="3"/>
        <v>5240.75</v>
      </c>
      <c r="E29" s="268">
        <f t="shared" si="3"/>
        <v>5240.75</v>
      </c>
      <c r="F29" s="268">
        <f t="shared" si="3"/>
        <v>5240.75</v>
      </c>
      <c r="G29" s="268">
        <f t="shared" si="3"/>
        <v>5240.75</v>
      </c>
      <c r="H29" s="268">
        <f t="shared" si="3"/>
        <v>5240.75</v>
      </c>
      <c r="I29" s="268">
        <f t="shared" si="3"/>
        <v>5240.75</v>
      </c>
      <c r="J29" s="268">
        <f t="shared" si="3"/>
        <v>5240.75</v>
      </c>
      <c r="K29" s="268">
        <f t="shared" si="3"/>
        <v>5240.75</v>
      </c>
      <c r="L29" s="268">
        <f t="shared" si="3"/>
        <v>5240.75</v>
      </c>
      <c r="M29" s="268">
        <f t="shared" si="3"/>
        <v>5240.75</v>
      </c>
      <c r="N29" s="269">
        <f t="shared" si="3"/>
        <v>5237.75</v>
      </c>
      <c r="O29" s="275">
        <f t="shared" si="0"/>
        <v>62886</v>
      </c>
      <c r="P29" s="166">
        <f t="shared" si="1"/>
        <v>0</v>
      </c>
    </row>
    <row r="30" spans="3:14" ht="24" customHeight="1">
      <c r="C30" s="166">
        <f>C29-C21</f>
        <v>0.25</v>
      </c>
      <c r="D30" s="166">
        <f aca="true" t="shared" si="4" ref="D30:N30">D29-D21</f>
        <v>0.25</v>
      </c>
      <c r="E30" s="166">
        <f t="shared" si="4"/>
        <v>0.25</v>
      </c>
      <c r="F30" s="166">
        <f t="shared" si="4"/>
        <v>0.25</v>
      </c>
      <c r="G30" s="166">
        <f t="shared" si="4"/>
        <v>0.25</v>
      </c>
      <c r="H30" s="166">
        <f t="shared" si="4"/>
        <v>0.25</v>
      </c>
      <c r="I30" s="166">
        <f t="shared" si="4"/>
        <v>0.25</v>
      </c>
      <c r="J30" s="166">
        <f t="shared" si="4"/>
        <v>0.25</v>
      </c>
      <c r="K30" s="166">
        <f t="shared" si="4"/>
        <v>0.25</v>
      </c>
      <c r="L30" s="166">
        <f t="shared" si="4"/>
        <v>0.25</v>
      </c>
      <c r="M30" s="166">
        <f t="shared" si="4"/>
        <v>0.25</v>
      </c>
      <c r="N30" s="166">
        <f t="shared" si="4"/>
        <v>-2.75</v>
      </c>
    </row>
  </sheetData>
  <sheetProtection/>
  <mergeCells count="2">
    <mergeCell ref="C4:J4"/>
    <mergeCell ref="D2:J2"/>
  </mergeCells>
  <printOptions/>
  <pageMargins left="0.75" right="0.75" top="1" bottom="1" header="0.5" footer="0.5"/>
  <pageSetup horizontalDpi="600" verticalDpi="600" orientation="landscape" paperSize="9" scale="75" r:id="rId1"/>
  <colBreaks count="1" manualBreakCount="1">
    <brk id="14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1.625" style="0" customWidth="1"/>
    <col min="2" max="2" width="15.75390625" style="0" customWidth="1"/>
    <col min="3" max="3" width="17.375" style="0" customWidth="1"/>
    <col min="4" max="5" width="16.25390625" style="0" customWidth="1"/>
    <col min="6" max="6" width="15.25390625" style="0" customWidth="1"/>
    <col min="7" max="7" width="13.625" style="0" customWidth="1"/>
    <col min="8" max="8" width="13.125" style="0" customWidth="1"/>
    <col min="9" max="9" width="12.75390625" style="0" customWidth="1"/>
  </cols>
  <sheetData>
    <row r="1" ht="12.75">
      <c r="A1" s="13" t="s">
        <v>418</v>
      </c>
    </row>
    <row r="2" spans="1:7" ht="18.75">
      <c r="A2" s="8"/>
      <c r="B2" s="691" t="s">
        <v>471</v>
      </c>
      <c r="C2" s="691"/>
      <c r="D2" s="691"/>
      <c r="E2" s="691"/>
      <c r="F2" s="691"/>
      <c r="G2" s="8"/>
    </row>
    <row r="3" spans="1:7" ht="18.75">
      <c r="A3" s="8"/>
      <c r="B3" s="363"/>
      <c r="C3" s="363"/>
      <c r="D3" s="363"/>
      <c r="E3" s="363"/>
      <c r="F3" s="363"/>
      <c r="G3" s="8"/>
    </row>
    <row r="4" spans="1:7" ht="12.75">
      <c r="A4" s="692" t="s">
        <v>421</v>
      </c>
      <c r="B4" s="693"/>
      <c r="C4" s="693"/>
      <c r="D4" s="693"/>
      <c r="E4" s="693"/>
      <c r="F4" s="693"/>
      <c r="G4" s="693"/>
    </row>
    <row r="5" spans="1:7" ht="12.75">
      <c r="A5" s="694"/>
      <c r="B5" s="694"/>
      <c r="C5" s="694"/>
      <c r="D5" s="694"/>
      <c r="E5" s="694"/>
      <c r="F5" s="694"/>
      <c r="G5" s="694"/>
    </row>
    <row r="6" spans="1:7" ht="13.5" thickBot="1">
      <c r="A6" s="364"/>
      <c r="B6" s="364"/>
      <c r="C6" s="364"/>
      <c r="D6" s="364"/>
      <c r="E6" s="364"/>
      <c r="F6" s="364"/>
      <c r="G6" s="364" t="s">
        <v>296</v>
      </c>
    </row>
    <row r="7" spans="1:8" ht="44.25" customHeight="1">
      <c r="A7" s="365" t="s">
        <v>54</v>
      </c>
      <c r="B7" s="366" t="s">
        <v>60</v>
      </c>
      <c r="C7" s="366" t="s">
        <v>61</v>
      </c>
      <c r="D7" s="366" t="s">
        <v>297</v>
      </c>
      <c r="E7" s="366" t="s">
        <v>423</v>
      </c>
      <c r="F7" s="367" t="s">
        <v>424</v>
      </c>
      <c r="G7" s="367" t="s">
        <v>425</v>
      </c>
      <c r="H7" s="368" t="s">
        <v>422</v>
      </c>
    </row>
    <row r="8" spans="1:8" ht="39" customHeight="1" thickBot="1">
      <c r="A8" s="369" t="s">
        <v>298</v>
      </c>
      <c r="B8" s="370" t="s">
        <v>352</v>
      </c>
      <c r="C8" s="371" t="s">
        <v>299</v>
      </c>
      <c r="D8" s="376" t="s">
        <v>300</v>
      </c>
      <c r="E8" s="595">
        <v>15</v>
      </c>
      <c r="F8" s="595">
        <v>1</v>
      </c>
      <c r="G8" s="595">
        <v>1</v>
      </c>
      <c r="H8" s="594">
        <f>SUM(E8:G8)</f>
        <v>17</v>
      </c>
    </row>
    <row r="9" spans="1:8" ht="13.5" thickBot="1">
      <c r="A9" s="375"/>
      <c r="B9" s="373"/>
      <c r="C9" s="378"/>
      <c r="D9" s="379" t="s">
        <v>314</v>
      </c>
      <c r="E9" s="380">
        <f>SUM(E8:E8)</f>
        <v>15</v>
      </c>
      <c r="F9" s="380">
        <f>SUM(F8:F8)</f>
        <v>1</v>
      </c>
      <c r="G9" s="380">
        <f>SUM(G8:G8)</f>
        <v>1</v>
      </c>
      <c r="H9" s="381">
        <f>SUM(H8:H8)</f>
        <v>17</v>
      </c>
    </row>
    <row r="10" spans="1:8" ht="12.75" hidden="1">
      <c r="A10" s="375"/>
      <c r="B10" s="373"/>
      <c r="C10" s="373"/>
      <c r="D10" s="372"/>
      <c r="E10" s="372">
        <f>SUM(E8:E9)</f>
        <v>30</v>
      </c>
      <c r="F10" s="372">
        <f>SUM(F8:F9)</f>
        <v>2</v>
      </c>
      <c r="G10" s="372"/>
      <c r="H10" s="54">
        <f aca="true" t="shared" si="0" ref="H10:H15">SUM(F10:G10)</f>
        <v>2</v>
      </c>
    </row>
    <row r="11" spans="1:8" ht="12.75" hidden="1">
      <c r="A11" s="382"/>
      <c r="B11" s="383"/>
      <c r="C11" s="373"/>
      <c r="D11" s="373"/>
      <c r="E11" s="373"/>
      <c r="F11" s="373"/>
      <c r="G11" s="373"/>
      <c r="H11" s="25">
        <f t="shared" si="0"/>
        <v>0</v>
      </c>
    </row>
    <row r="12" spans="1:8" ht="12.75" hidden="1">
      <c r="A12" s="375"/>
      <c r="B12" s="373"/>
      <c r="C12" s="373"/>
      <c r="D12" s="373"/>
      <c r="E12" s="373"/>
      <c r="F12" s="373"/>
      <c r="G12" s="373"/>
      <c r="H12" s="25">
        <f t="shared" si="0"/>
        <v>0</v>
      </c>
    </row>
    <row r="13" spans="1:8" ht="12.75" hidden="1">
      <c r="A13" s="375"/>
      <c r="B13" s="373"/>
      <c r="C13" s="373"/>
      <c r="D13" s="373"/>
      <c r="E13" s="373"/>
      <c r="F13" s="373"/>
      <c r="G13" s="373"/>
      <c r="H13" s="25">
        <f t="shared" si="0"/>
        <v>0</v>
      </c>
    </row>
    <row r="14" spans="1:8" ht="12.75" hidden="1">
      <c r="A14" s="375"/>
      <c r="B14" s="373"/>
      <c r="C14" s="373"/>
      <c r="D14" s="373"/>
      <c r="E14" s="373"/>
      <c r="F14" s="373"/>
      <c r="G14" s="373"/>
      <c r="H14" s="25">
        <f t="shared" si="0"/>
        <v>0</v>
      </c>
    </row>
    <row r="15" spans="1:8" ht="12.75" hidden="1">
      <c r="A15" s="375"/>
      <c r="B15" s="373"/>
      <c r="C15" s="373"/>
      <c r="D15" s="373"/>
      <c r="E15" s="373"/>
      <c r="F15" s="373"/>
      <c r="G15" s="373"/>
      <c r="H15" s="25">
        <f t="shared" si="0"/>
        <v>0</v>
      </c>
    </row>
    <row r="18" spans="3:8" ht="12.75">
      <c r="C18" s="6"/>
      <c r="D18" s="191"/>
      <c r="E18" s="191"/>
      <c r="F18" s="384"/>
      <c r="G18" s="384"/>
      <c r="H18" s="28"/>
    </row>
    <row r="19" spans="3:8" ht="12.75">
      <c r="C19" s="6"/>
      <c r="D19" s="6"/>
      <c r="E19" s="6"/>
      <c r="F19" s="6"/>
      <c r="G19" s="6"/>
      <c r="H19" s="6"/>
    </row>
    <row r="20" spans="3:8" ht="12.75">
      <c r="C20" s="6"/>
      <c r="D20" s="6"/>
      <c r="E20" s="6"/>
      <c r="F20" s="6"/>
      <c r="G20" s="6"/>
      <c r="H20" s="6"/>
    </row>
  </sheetData>
  <sheetProtection/>
  <mergeCells count="2">
    <mergeCell ref="B2:F2"/>
    <mergeCell ref="A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8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0.25390625" style="334" customWidth="1"/>
    <col min="2" max="2" width="14.875" style="335" customWidth="1"/>
    <col min="3" max="3" width="15.00390625" style="335" customWidth="1"/>
    <col min="4" max="4" width="5.25390625" style="333" customWidth="1"/>
    <col min="5" max="5" width="3.625" style="333" customWidth="1"/>
    <col min="6" max="6" width="5.125" style="333" customWidth="1"/>
    <col min="7" max="7" width="5.875" style="333" customWidth="1"/>
    <col min="8" max="8" width="4.375" style="333" customWidth="1"/>
    <col min="9" max="9" width="5.25390625" style="333" customWidth="1"/>
    <col min="10" max="10" width="5.75390625" style="333" customWidth="1"/>
    <col min="11" max="11" width="4.875" style="333" customWidth="1"/>
    <col min="12" max="12" width="4.75390625" style="333" customWidth="1"/>
    <col min="13" max="13" width="4.375" style="333" customWidth="1"/>
    <col min="14" max="14" width="5.75390625" style="333" customWidth="1"/>
    <col min="15" max="15" width="5.375" style="333" customWidth="1"/>
    <col min="16" max="16" width="5.125" style="333" customWidth="1"/>
    <col min="17" max="17" width="5.75390625" style="333" customWidth="1"/>
    <col min="18" max="18" width="4.875" style="333" customWidth="1"/>
    <col min="19" max="19" width="4.375" style="334" customWidth="1"/>
    <col min="20" max="21" width="4.875" style="334" customWidth="1"/>
    <col min="22" max="22" width="4.00390625" style="334" customWidth="1"/>
    <col min="23" max="23" width="4.875" style="334" customWidth="1"/>
    <col min="24" max="16384" width="9.125" style="334" customWidth="1"/>
  </cols>
  <sheetData>
    <row r="1" spans="1:3" ht="12.75">
      <c r="A1" s="28" t="s">
        <v>426</v>
      </c>
      <c r="B1" s="314"/>
      <c r="C1" s="314"/>
    </row>
    <row r="2" spans="1:3" ht="19.5" customHeight="1">
      <c r="A2" s="634" t="s">
        <v>472</v>
      </c>
      <c r="B2" s="634"/>
      <c r="C2" s="634"/>
    </row>
    <row r="3" spans="1:3" ht="12.75">
      <c r="A3" s="131"/>
      <c r="B3" s="138"/>
      <c r="C3" s="138"/>
    </row>
    <row r="4" spans="1:3" ht="31.5" customHeight="1">
      <c r="A4" s="704" t="s">
        <v>440</v>
      </c>
      <c r="B4" s="705"/>
      <c r="C4" s="705"/>
    </row>
    <row r="5" spans="1:3" ht="21" customHeight="1" thickBot="1">
      <c r="A5" s="333"/>
      <c r="B5" s="348" t="s">
        <v>208</v>
      </c>
      <c r="C5" s="348" t="s">
        <v>208</v>
      </c>
    </row>
    <row r="6" spans="1:16" ht="30" customHeight="1" thickBot="1">
      <c r="A6" s="202" t="s">
        <v>55</v>
      </c>
      <c r="B6" s="521" t="s">
        <v>427</v>
      </c>
      <c r="C6" s="521" t="s">
        <v>414</v>
      </c>
      <c r="D6" s="28"/>
      <c r="E6" s="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</row>
    <row r="7" spans="1:18" s="13" customFormat="1" ht="17.25" customHeight="1">
      <c r="A7" s="162" t="s">
        <v>228</v>
      </c>
      <c r="B7" s="134"/>
      <c r="C7" s="134"/>
      <c r="D7" s="115"/>
      <c r="E7" s="116"/>
      <c r="F7" s="117"/>
      <c r="G7" s="114"/>
      <c r="H7" s="114"/>
      <c r="I7" s="115"/>
      <c r="J7" s="115"/>
      <c r="K7" s="116"/>
      <c r="L7" s="115"/>
      <c r="M7" s="96"/>
      <c r="N7" s="118"/>
      <c r="O7" s="96"/>
      <c r="P7" s="130"/>
      <c r="Q7" s="96"/>
      <c r="R7" s="96"/>
    </row>
    <row r="8" spans="1:16" ht="15.75">
      <c r="A8" s="159" t="s">
        <v>273</v>
      </c>
      <c r="B8" s="134"/>
      <c r="C8" s="134"/>
      <c r="D8" s="120"/>
      <c r="E8" s="121"/>
      <c r="F8" s="122"/>
      <c r="G8" s="119"/>
      <c r="H8" s="119"/>
      <c r="I8" s="120"/>
      <c r="J8" s="120"/>
      <c r="K8" s="121"/>
      <c r="L8" s="120"/>
      <c r="N8" s="5"/>
      <c r="P8" s="336"/>
    </row>
    <row r="9" spans="1:16" ht="15.75">
      <c r="A9" s="159" t="s">
        <v>226</v>
      </c>
      <c r="B9" s="134"/>
      <c r="C9" s="134"/>
      <c r="D9" s="120"/>
      <c r="E9" s="121"/>
      <c r="F9" s="122"/>
      <c r="G9" s="119"/>
      <c r="H9" s="119"/>
      <c r="I9" s="120"/>
      <c r="J9" s="120"/>
      <c r="K9" s="121"/>
      <c r="L9" s="120"/>
      <c r="N9" s="5"/>
      <c r="P9" s="336"/>
    </row>
    <row r="10" spans="1:16" ht="15.75">
      <c r="A10" s="159" t="s">
        <v>229</v>
      </c>
      <c r="B10" s="134"/>
      <c r="C10" s="134"/>
      <c r="D10" s="120"/>
      <c r="E10" s="121"/>
      <c r="F10" s="122"/>
      <c r="G10" s="119"/>
      <c r="H10" s="119"/>
      <c r="I10" s="120"/>
      <c r="J10" s="120"/>
      <c r="K10" s="121"/>
      <c r="L10" s="120"/>
      <c r="N10" s="5"/>
      <c r="P10" s="336"/>
    </row>
    <row r="11" spans="1:16" ht="16.5" thickBot="1">
      <c r="A11" s="160" t="s">
        <v>142</v>
      </c>
      <c r="B11" s="134"/>
      <c r="C11" s="134"/>
      <c r="D11" s="120"/>
      <c r="E11" s="121"/>
      <c r="F11" s="122"/>
      <c r="G11" s="119"/>
      <c r="H11" s="119"/>
      <c r="I11" s="120"/>
      <c r="J11" s="120"/>
      <c r="K11" s="121"/>
      <c r="L11" s="120"/>
      <c r="N11" s="5"/>
      <c r="P11" s="336"/>
    </row>
    <row r="12" spans="1:16" ht="16.5" thickBot="1">
      <c r="A12" s="161" t="s">
        <v>161</v>
      </c>
      <c r="B12" s="136">
        <f>SUM(B7:B11)</f>
        <v>0</v>
      </c>
      <c r="C12" s="136">
        <f>SUM(C7:C11)</f>
        <v>0</v>
      </c>
      <c r="D12" s="120"/>
      <c r="E12" s="121"/>
      <c r="F12" s="122"/>
      <c r="G12" s="119"/>
      <c r="H12" s="119"/>
      <c r="I12" s="120"/>
      <c r="J12" s="120"/>
      <c r="K12" s="121"/>
      <c r="L12" s="120"/>
      <c r="N12" s="5"/>
      <c r="P12" s="336"/>
    </row>
    <row r="13" spans="1:16" ht="15.75">
      <c r="A13" s="162" t="s">
        <v>1</v>
      </c>
      <c r="B13" s="134"/>
      <c r="C13" s="134"/>
      <c r="D13" s="120"/>
      <c r="E13" s="121"/>
      <c r="F13" s="122"/>
      <c r="G13" s="119"/>
      <c r="H13" s="119"/>
      <c r="I13" s="120"/>
      <c r="J13" s="120"/>
      <c r="K13" s="121"/>
      <c r="L13" s="120"/>
      <c r="N13" s="5"/>
      <c r="O13" s="96"/>
      <c r="P13" s="336"/>
    </row>
    <row r="14" spans="1:16" ht="15.75">
      <c r="A14" s="160" t="s">
        <v>155</v>
      </c>
      <c r="B14" s="134"/>
      <c r="C14" s="134"/>
      <c r="D14" s="120"/>
      <c r="E14" s="121"/>
      <c r="F14" s="122"/>
      <c r="G14" s="119"/>
      <c r="H14" s="119"/>
      <c r="I14" s="120"/>
      <c r="J14" s="120"/>
      <c r="K14" s="121"/>
      <c r="L14" s="120"/>
      <c r="N14" s="5"/>
      <c r="O14" s="96"/>
      <c r="P14" s="336"/>
    </row>
    <row r="15" spans="1:16" ht="16.5" thickBot="1">
      <c r="A15" s="160" t="s">
        <v>2</v>
      </c>
      <c r="B15" s="134"/>
      <c r="C15" s="134"/>
      <c r="D15" s="120"/>
      <c r="E15" s="121"/>
      <c r="F15" s="122"/>
      <c r="G15" s="119"/>
      <c r="H15" s="119"/>
      <c r="I15" s="120"/>
      <c r="J15" s="120"/>
      <c r="K15" s="121"/>
      <c r="L15" s="120"/>
      <c r="N15" s="5"/>
      <c r="P15" s="336"/>
    </row>
    <row r="16" spans="1:18" s="13" customFormat="1" ht="16.5" thickBot="1">
      <c r="A16" s="281" t="s">
        <v>160</v>
      </c>
      <c r="B16" s="288">
        <f>SUM(B12:B15)</f>
        <v>0</v>
      </c>
      <c r="C16" s="288">
        <f>SUM(C12:C15)</f>
        <v>0</v>
      </c>
      <c r="D16" s="115"/>
      <c r="E16" s="116"/>
      <c r="F16" s="114"/>
      <c r="G16" s="114"/>
      <c r="H16" s="114"/>
      <c r="I16" s="115"/>
      <c r="J16" s="115"/>
      <c r="K16" s="116"/>
      <c r="L16" s="115"/>
      <c r="M16" s="96"/>
      <c r="N16" s="118"/>
      <c r="O16" s="96"/>
      <c r="P16" s="130"/>
      <c r="Q16" s="96"/>
      <c r="R16" s="96"/>
    </row>
    <row r="17" spans="1:16" ht="15.75">
      <c r="A17" s="162" t="s">
        <v>3</v>
      </c>
      <c r="B17" s="134"/>
      <c r="C17" s="134"/>
      <c r="D17" s="120"/>
      <c r="E17" s="121"/>
      <c r="F17" s="122"/>
      <c r="G17" s="119"/>
      <c r="H17" s="119"/>
      <c r="I17" s="120"/>
      <c r="J17" s="120"/>
      <c r="K17" s="121"/>
      <c r="L17" s="120"/>
      <c r="N17" s="5"/>
      <c r="P17" s="336"/>
    </row>
    <row r="18" spans="1:16" ht="15.75">
      <c r="A18" s="159" t="s">
        <v>133</v>
      </c>
      <c r="B18" s="132"/>
      <c r="C18" s="132"/>
      <c r="D18" s="120"/>
      <c r="E18" s="121"/>
      <c r="F18" s="122"/>
      <c r="G18" s="119"/>
      <c r="H18" s="119"/>
      <c r="I18" s="120"/>
      <c r="J18" s="120"/>
      <c r="K18" s="121"/>
      <c r="L18" s="120"/>
      <c r="N18" s="5"/>
      <c r="P18" s="336"/>
    </row>
    <row r="19" spans="1:16" ht="15.75">
      <c r="A19" s="159" t="s">
        <v>68</v>
      </c>
      <c r="B19" s="132"/>
      <c r="C19" s="132"/>
      <c r="D19" s="120"/>
      <c r="E19" s="121"/>
      <c r="F19" s="122"/>
      <c r="G19" s="119"/>
      <c r="H19" s="119"/>
      <c r="I19" s="120"/>
      <c r="J19" s="120"/>
      <c r="K19" s="121"/>
      <c r="L19" s="120"/>
      <c r="N19" s="5"/>
      <c r="P19" s="336"/>
    </row>
    <row r="20" spans="1:16" ht="15.75">
      <c r="A20" s="159" t="s">
        <v>139</v>
      </c>
      <c r="B20" s="132"/>
      <c r="C20" s="132"/>
      <c r="D20" s="120"/>
      <c r="E20" s="121"/>
      <c r="F20" s="122"/>
      <c r="G20" s="119"/>
      <c r="H20" s="119"/>
      <c r="I20" s="120"/>
      <c r="J20" s="120"/>
      <c r="K20" s="121"/>
      <c r="L20" s="120"/>
      <c r="N20" s="5"/>
      <c r="P20" s="336"/>
    </row>
    <row r="21" spans="1:16" ht="15.75">
      <c r="A21" s="159" t="s">
        <v>143</v>
      </c>
      <c r="B21" s="132"/>
      <c r="C21" s="132"/>
      <c r="D21" s="120"/>
      <c r="E21" s="121"/>
      <c r="F21" s="122"/>
      <c r="G21" s="119"/>
      <c r="H21" s="119"/>
      <c r="I21" s="120"/>
      <c r="J21" s="120"/>
      <c r="K21" s="121"/>
      <c r="L21" s="120"/>
      <c r="N21" s="5"/>
      <c r="O21" s="96"/>
      <c r="P21" s="336"/>
    </row>
    <row r="22" spans="1:16" ht="16.5" thickBot="1">
      <c r="A22" s="160" t="s">
        <v>134</v>
      </c>
      <c r="B22" s="132"/>
      <c r="C22" s="132"/>
      <c r="D22" s="120"/>
      <c r="E22" s="121"/>
      <c r="F22" s="123"/>
      <c r="G22" s="119"/>
      <c r="H22" s="119"/>
      <c r="I22" s="120"/>
      <c r="J22" s="120"/>
      <c r="K22" s="121"/>
      <c r="L22" s="120"/>
      <c r="N22" s="5"/>
      <c r="P22" s="336"/>
    </row>
    <row r="23" spans="1:18" s="13" customFormat="1" ht="16.5" thickBot="1">
      <c r="A23" s="281" t="s">
        <v>4</v>
      </c>
      <c r="B23" s="282">
        <f>SUM(B17:B22)</f>
        <v>0</v>
      </c>
      <c r="C23" s="282">
        <f>SUM(C17:C22)</f>
        <v>0</v>
      </c>
      <c r="D23" s="115"/>
      <c r="E23" s="116"/>
      <c r="F23" s="114"/>
      <c r="G23" s="114"/>
      <c r="H23" s="114"/>
      <c r="I23" s="115"/>
      <c r="J23" s="115"/>
      <c r="K23" s="116"/>
      <c r="L23" s="114"/>
      <c r="M23" s="118"/>
      <c r="N23" s="118"/>
      <c r="O23" s="96"/>
      <c r="P23" s="130"/>
      <c r="Q23" s="96"/>
      <c r="R23" s="96"/>
    </row>
    <row r="24" spans="1:16" ht="15.75">
      <c r="A24" s="162" t="s">
        <v>274</v>
      </c>
      <c r="B24" s="135"/>
      <c r="C24" s="135"/>
      <c r="D24" s="120"/>
      <c r="E24" s="121"/>
      <c r="F24" s="119"/>
      <c r="G24" s="119"/>
      <c r="H24" s="119"/>
      <c r="I24" s="120"/>
      <c r="J24" s="120"/>
      <c r="K24" s="121"/>
      <c r="L24" s="123"/>
      <c r="M24" s="5"/>
      <c r="N24" s="5"/>
      <c r="P24" s="336"/>
    </row>
    <row r="25" spans="1:3" ht="15">
      <c r="A25" s="163" t="s">
        <v>275</v>
      </c>
      <c r="B25" s="135"/>
      <c r="C25" s="135"/>
    </row>
    <row r="26" spans="1:16" ht="16.5" thickBot="1">
      <c r="A26" s="159" t="s">
        <v>135</v>
      </c>
      <c r="B26" s="135"/>
      <c r="C26" s="135"/>
      <c r="D26" s="120"/>
      <c r="E26" s="121"/>
      <c r="F26" s="119"/>
      <c r="G26" s="119"/>
      <c r="H26" s="119"/>
      <c r="I26" s="120"/>
      <c r="J26" s="120"/>
      <c r="K26" s="121"/>
      <c r="L26" s="123"/>
      <c r="M26" s="5"/>
      <c r="N26" s="5"/>
      <c r="P26" s="336"/>
    </row>
    <row r="27" spans="1:16" ht="16.5" customHeight="1" hidden="1">
      <c r="A27" s="160"/>
      <c r="B27" s="133"/>
      <c r="C27" s="133"/>
      <c r="D27" s="120"/>
      <c r="E27" s="121"/>
      <c r="F27" s="119"/>
      <c r="G27" s="119"/>
      <c r="H27" s="119"/>
      <c r="I27" s="120"/>
      <c r="J27" s="120"/>
      <c r="K27" s="121"/>
      <c r="L27" s="123"/>
      <c r="M27" s="5"/>
      <c r="N27" s="5"/>
      <c r="O27" s="96"/>
      <c r="P27" s="336"/>
    </row>
    <row r="28" spans="1:18" s="13" customFormat="1" ht="16.5" thickBot="1">
      <c r="A28" s="286" t="s">
        <v>5</v>
      </c>
      <c r="B28" s="287">
        <f>SUM(B24:B27)</f>
        <v>0</v>
      </c>
      <c r="C28" s="287">
        <f>SUM(C24:C27)</f>
        <v>0</v>
      </c>
      <c r="D28" s="115"/>
      <c r="E28" s="116"/>
      <c r="F28" s="124"/>
      <c r="G28" s="124"/>
      <c r="H28" s="124"/>
      <c r="I28" s="115"/>
      <c r="J28" s="115"/>
      <c r="K28" s="116"/>
      <c r="L28" s="124"/>
      <c r="M28" s="125"/>
      <c r="N28" s="125"/>
      <c r="O28" s="96"/>
      <c r="P28" s="130"/>
      <c r="Q28" s="96"/>
      <c r="R28" s="96"/>
    </row>
    <row r="29" spans="1:18" s="13" customFormat="1" ht="15.75">
      <c r="A29" s="280"/>
      <c r="B29" s="285"/>
      <c r="C29" s="596"/>
      <c r="D29" s="115"/>
      <c r="E29" s="116"/>
      <c r="F29" s="124"/>
      <c r="G29" s="124"/>
      <c r="H29" s="124"/>
      <c r="I29" s="115"/>
      <c r="J29" s="115"/>
      <c r="K29" s="116"/>
      <c r="L29" s="124"/>
      <c r="M29" s="125"/>
      <c r="N29" s="125"/>
      <c r="O29" s="96"/>
      <c r="P29" s="130"/>
      <c r="Q29" s="96"/>
      <c r="R29" s="96"/>
    </row>
    <row r="30" spans="1:16" ht="15" customHeight="1">
      <c r="A30" s="159" t="s">
        <v>141</v>
      </c>
      <c r="B30" s="132"/>
      <c r="C30" s="132"/>
      <c r="D30" s="120"/>
      <c r="E30" s="121"/>
      <c r="F30" s="122"/>
      <c r="G30" s="119"/>
      <c r="H30" s="119"/>
      <c r="I30" s="120"/>
      <c r="J30" s="120"/>
      <c r="K30" s="121"/>
      <c r="L30" s="120"/>
      <c r="N30" s="5"/>
      <c r="P30" s="336"/>
    </row>
    <row r="31" spans="1:16" ht="15" customHeight="1" hidden="1">
      <c r="A31" s="160"/>
      <c r="B31" s="132"/>
      <c r="C31" s="132"/>
      <c r="D31" s="120"/>
      <c r="E31" s="121"/>
      <c r="F31" s="122"/>
      <c r="G31" s="119"/>
      <c r="H31" s="119"/>
      <c r="I31" s="120"/>
      <c r="J31" s="120"/>
      <c r="K31" s="121"/>
      <c r="L31" s="120"/>
      <c r="N31" s="5"/>
      <c r="P31" s="336"/>
    </row>
    <row r="32" spans="1:16" ht="15" customHeight="1">
      <c r="A32" s="159" t="s">
        <v>197</v>
      </c>
      <c r="B32" s="132"/>
      <c r="C32" s="132"/>
      <c r="D32" s="120"/>
      <c r="E32" s="121"/>
      <c r="F32" s="122"/>
      <c r="G32" s="119"/>
      <c r="H32" s="119"/>
      <c r="I32" s="120"/>
      <c r="J32" s="120"/>
      <c r="K32" s="121"/>
      <c r="L32" s="120"/>
      <c r="N32" s="5"/>
      <c r="O32" s="96"/>
      <c r="P32" s="336"/>
    </row>
    <row r="33" spans="1:16" ht="15" customHeight="1">
      <c r="A33" s="159" t="s">
        <v>198</v>
      </c>
      <c r="B33" s="132"/>
      <c r="C33" s="132"/>
      <c r="D33" s="120"/>
      <c r="E33" s="121"/>
      <c r="F33" s="122"/>
      <c r="G33" s="119"/>
      <c r="H33" s="119"/>
      <c r="I33" s="120"/>
      <c r="J33" s="120"/>
      <c r="K33" s="121"/>
      <c r="L33" s="120"/>
      <c r="N33" s="5"/>
      <c r="O33" s="96"/>
      <c r="P33" s="336"/>
    </row>
    <row r="34" spans="1:16" ht="15" customHeight="1">
      <c r="A34" s="159" t="s">
        <v>199</v>
      </c>
      <c r="B34" s="132"/>
      <c r="C34" s="132"/>
      <c r="D34" s="120"/>
      <c r="E34" s="121"/>
      <c r="F34" s="122"/>
      <c r="G34" s="119"/>
      <c r="H34" s="119"/>
      <c r="I34" s="120"/>
      <c r="J34" s="120"/>
      <c r="K34" s="121"/>
      <c r="L34" s="120"/>
      <c r="N34" s="5"/>
      <c r="O34" s="96"/>
      <c r="P34" s="336"/>
    </row>
    <row r="35" spans="1:16" ht="15" customHeight="1">
      <c r="A35" s="164" t="s">
        <v>207</v>
      </c>
      <c r="B35" s="132"/>
      <c r="C35" s="132"/>
      <c r="D35" s="120"/>
      <c r="E35" s="121"/>
      <c r="F35" s="122"/>
      <c r="G35" s="119"/>
      <c r="H35" s="119"/>
      <c r="I35" s="120"/>
      <c r="J35" s="120"/>
      <c r="K35" s="121"/>
      <c r="L35" s="120"/>
      <c r="N35" s="5"/>
      <c r="O35" s="96"/>
      <c r="P35" s="336"/>
    </row>
    <row r="36" spans="1:16" ht="20.25" customHeight="1">
      <c r="A36" s="159" t="s">
        <v>162</v>
      </c>
      <c r="B36" s="132"/>
      <c r="C36" s="132"/>
      <c r="D36" s="120"/>
      <c r="E36" s="121"/>
      <c r="F36" s="126"/>
      <c r="G36" s="119"/>
      <c r="H36" s="123"/>
      <c r="I36" s="120"/>
      <c r="J36" s="120"/>
      <c r="K36" s="121"/>
      <c r="L36" s="120"/>
      <c r="N36" s="5"/>
      <c r="P36" s="336"/>
    </row>
    <row r="37" spans="1:16" ht="16.5" thickBot="1">
      <c r="A37" s="168" t="s">
        <v>163</v>
      </c>
      <c r="B37" s="132"/>
      <c r="C37" s="132"/>
      <c r="D37" s="120"/>
      <c r="E37" s="121"/>
      <c r="F37" s="122"/>
      <c r="G37" s="119"/>
      <c r="H37" s="119"/>
      <c r="I37" s="120"/>
      <c r="J37" s="120"/>
      <c r="K37" s="121"/>
      <c r="L37" s="120"/>
      <c r="N37" s="5"/>
      <c r="P37" s="336"/>
    </row>
    <row r="38" spans="1:16" ht="23.25" customHeight="1" thickBot="1">
      <c r="A38" s="169" t="s">
        <v>164</v>
      </c>
      <c r="B38" s="276">
        <f>SUM(B30:B37)</f>
        <v>0</v>
      </c>
      <c r="C38" s="276">
        <f>SUM(C30:C37)</f>
        <v>0</v>
      </c>
      <c r="D38" s="120"/>
      <c r="E38" s="121"/>
      <c r="F38" s="122"/>
      <c r="G38" s="119"/>
      <c r="H38" s="119"/>
      <c r="I38" s="120"/>
      <c r="J38" s="120"/>
      <c r="K38" s="121"/>
      <c r="L38" s="120"/>
      <c r="N38" s="5"/>
      <c r="P38" s="336"/>
    </row>
    <row r="39" spans="1:16" ht="23.25" customHeight="1" thickBot="1">
      <c r="A39" s="283" t="s">
        <v>230</v>
      </c>
      <c r="B39" s="284"/>
      <c r="C39" s="597"/>
      <c r="D39" s="120"/>
      <c r="E39" s="121"/>
      <c r="F39" s="122"/>
      <c r="G39" s="119"/>
      <c r="H39" s="119"/>
      <c r="I39" s="120"/>
      <c r="J39" s="120"/>
      <c r="K39" s="121"/>
      <c r="L39" s="120"/>
      <c r="N39" s="5"/>
      <c r="P39" s="336"/>
    </row>
    <row r="40" spans="1:16" ht="15.75">
      <c r="A40" s="168" t="s">
        <v>165</v>
      </c>
      <c r="B40" s="279"/>
      <c r="C40" s="598"/>
      <c r="D40" s="120"/>
      <c r="E40" s="121"/>
      <c r="F40" s="122"/>
      <c r="G40" s="119"/>
      <c r="H40" s="119"/>
      <c r="I40" s="120"/>
      <c r="J40" s="120"/>
      <c r="K40" s="121"/>
      <c r="L40" s="120"/>
      <c r="N40" s="5"/>
      <c r="P40" s="336"/>
    </row>
    <row r="41" spans="1:16" ht="15.75">
      <c r="A41" s="168" t="s">
        <v>200</v>
      </c>
      <c r="B41" s="277"/>
      <c r="C41" s="599"/>
      <c r="D41" s="120"/>
      <c r="E41" s="121"/>
      <c r="F41" s="122"/>
      <c r="G41" s="119"/>
      <c r="H41" s="119"/>
      <c r="I41" s="120"/>
      <c r="J41" s="120"/>
      <c r="K41" s="121"/>
      <c r="L41" s="120"/>
      <c r="N41" s="5"/>
      <c r="P41" s="336"/>
    </row>
    <row r="42" spans="1:16" ht="15.75">
      <c r="A42" s="168" t="s">
        <v>235</v>
      </c>
      <c r="B42" s="278">
        <v>215</v>
      </c>
      <c r="C42" s="600">
        <v>254</v>
      </c>
      <c r="D42" s="120"/>
      <c r="E42" s="121"/>
      <c r="F42" s="122"/>
      <c r="G42" s="119"/>
      <c r="H42" s="119"/>
      <c r="I42" s="120"/>
      <c r="J42" s="120"/>
      <c r="K42" s="121"/>
      <c r="L42" s="120"/>
      <c r="N42" s="5"/>
      <c r="P42" s="336"/>
    </row>
    <row r="43" spans="1:16" ht="16.5" thickBot="1">
      <c r="A43" s="168" t="s">
        <v>227</v>
      </c>
      <c r="B43" s="278"/>
      <c r="C43" s="600"/>
      <c r="D43" s="120"/>
      <c r="E43" s="121"/>
      <c r="F43" s="122"/>
      <c r="G43" s="119"/>
      <c r="H43" s="119"/>
      <c r="I43" s="120"/>
      <c r="J43" s="120"/>
      <c r="K43" s="121"/>
      <c r="L43" s="120"/>
      <c r="N43" s="5"/>
      <c r="P43" s="336"/>
    </row>
    <row r="44" spans="1:16" ht="30" customHeight="1" thickBot="1">
      <c r="A44" s="281" t="s">
        <v>6</v>
      </c>
      <c r="B44" s="282">
        <f>SUM(B38:B43)</f>
        <v>215</v>
      </c>
      <c r="C44" s="282">
        <f>SUM(C38:C43)</f>
        <v>254</v>
      </c>
      <c r="D44" s="120"/>
      <c r="E44" s="121"/>
      <c r="F44" s="122"/>
      <c r="G44" s="119"/>
      <c r="H44" s="119"/>
      <c r="I44" s="120"/>
      <c r="J44" s="120"/>
      <c r="K44" s="121"/>
      <c r="L44" s="126"/>
      <c r="N44" s="5"/>
      <c r="P44" s="336"/>
    </row>
    <row r="45" spans="1:16" ht="18" customHeight="1">
      <c r="A45" s="162" t="s">
        <v>140</v>
      </c>
      <c r="B45" s="134"/>
      <c r="C45" s="134"/>
      <c r="D45" s="120"/>
      <c r="E45" s="121"/>
      <c r="F45" s="119"/>
      <c r="G45" s="119"/>
      <c r="H45" s="119"/>
      <c r="I45" s="120"/>
      <c r="J45" s="120"/>
      <c r="K45" s="121"/>
      <c r="L45" s="122"/>
      <c r="M45" s="5"/>
      <c r="N45" s="5"/>
      <c r="P45" s="336"/>
    </row>
    <row r="46" spans="1:16" ht="16.5" thickBot="1">
      <c r="A46" s="160" t="s">
        <v>137</v>
      </c>
      <c r="B46" s="133"/>
      <c r="C46" s="133"/>
      <c r="D46" s="120"/>
      <c r="E46" s="121"/>
      <c r="F46" s="123"/>
      <c r="G46" s="119"/>
      <c r="H46" s="119"/>
      <c r="I46" s="120"/>
      <c r="J46" s="120"/>
      <c r="K46" s="121"/>
      <c r="L46" s="122"/>
      <c r="N46" s="5"/>
      <c r="P46" s="336"/>
    </row>
    <row r="47" spans="1:16" ht="18" customHeight="1" thickBot="1">
      <c r="A47" s="165" t="s">
        <v>138</v>
      </c>
      <c r="B47" s="136"/>
      <c r="C47" s="136"/>
      <c r="D47" s="120"/>
      <c r="E47" s="121"/>
      <c r="F47" s="119"/>
      <c r="G47" s="119"/>
      <c r="H47" s="119"/>
      <c r="I47" s="120"/>
      <c r="J47" s="120"/>
      <c r="K47" s="121"/>
      <c r="L47" s="122"/>
      <c r="M47" s="5"/>
      <c r="N47" s="5"/>
      <c r="P47" s="336"/>
    </row>
    <row r="48" spans="1:16" ht="13.5" customHeight="1">
      <c r="A48" s="162" t="s">
        <v>128</v>
      </c>
      <c r="B48" s="134"/>
      <c r="C48" s="134"/>
      <c r="D48" s="120"/>
      <c r="E48" s="121"/>
      <c r="F48" s="119"/>
      <c r="G48" s="119"/>
      <c r="H48" s="119"/>
      <c r="I48" s="120"/>
      <c r="J48" s="120"/>
      <c r="K48" s="121"/>
      <c r="L48" s="122"/>
      <c r="M48" s="5"/>
      <c r="N48" s="5"/>
      <c r="P48" s="336"/>
    </row>
    <row r="49" spans="1:16" ht="15.75">
      <c r="A49" s="159" t="s">
        <v>118</v>
      </c>
      <c r="B49" s="132"/>
      <c r="C49" s="132">
        <v>18</v>
      </c>
      <c r="D49" s="120"/>
      <c r="E49" s="121"/>
      <c r="F49" s="119"/>
      <c r="G49" s="119"/>
      <c r="H49" s="119"/>
      <c r="I49" s="120"/>
      <c r="J49" s="120"/>
      <c r="K49" s="121"/>
      <c r="L49" s="122"/>
      <c r="N49" s="5"/>
      <c r="P49" s="336"/>
    </row>
    <row r="50" spans="1:16" ht="15.75">
      <c r="A50" s="159" t="s">
        <v>7</v>
      </c>
      <c r="B50" s="132"/>
      <c r="C50" s="132"/>
      <c r="D50" s="120"/>
      <c r="E50" s="121"/>
      <c r="F50" s="119"/>
      <c r="G50" s="119"/>
      <c r="H50" s="119"/>
      <c r="I50" s="120"/>
      <c r="J50" s="120"/>
      <c r="K50" s="121"/>
      <c r="L50" s="122"/>
      <c r="N50" s="5"/>
      <c r="P50" s="336"/>
    </row>
    <row r="51" spans="1:16" ht="16.5" thickBot="1">
      <c r="A51" s="160" t="s">
        <v>8</v>
      </c>
      <c r="B51" s="133"/>
      <c r="C51" s="133"/>
      <c r="D51" s="120"/>
      <c r="E51" s="121"/>
      <c r="F51" s="119"/>
      <c r="G51" s="119"/>
      <c r="H51" s="119"/>
      <c r="I51" s="123"/>
      <c r="J51" s="120"/>
      <c r="K51" s="121"/>
      <c r="L51" s="122"/>
      <c r="M51" s="5"/>
      <c r="N51" s="5"/>
      <c r="P51" s="336"/>
    </row>
    <row r="52" spans="1:18" s="13" customFormat="1" ht="48" thickBot="1">
      <c r="A52" s="281" t="s">
        <v>9</v>
      </c>
      <c r="B52" s="282">
        <f>SUM(B47:B51)</f>
        <v>0</v>
      </c>
      <c r="C52" s="282">
        <f>SUM(C47:C51)</f>
        <v>18</v>
      </c>
      <c r="D52" s="115"/>
      <c r="E52" s="116"/>
      <c r="F52" s="114"/>
      <c r="G52" s="114"/>
      <c r="H52" s="114"/>
      <c r="I52" s="115"/>
      <c r="J52" s="115"/>
      <c r="K52" s="116"/>
      <c r="L52" s="114"/>
      <c r="M52" s="118"/>
      <c r="N52" s="118"/>
      <c r="O52" s="96"/>
      <c r="P52" s="130"/>
      <c r="Q52" s="96"/>
      <c r="R52" s="96"/>
    </row>
    <row r="53" spans="1:18" s="13" customFormat="1" ht="31.5" customHeight="1" thickBot="1">
      <c r="A53" s="201" t="s">
        <v>10</v>
      </c>
      <c r="B53" s="308">
        <f>SUM(B52,B44,B28,B23,B16)</f>
        <v>215</v>
      </c>
      <c r="C53" s="308">
        <f>SUM(C52,C44,C28,C23,C16)</f>
        <v>272</v>
      </c>
      <c r="D53" s="128"/>
      <c r="E53" s="129"/>
      <c r="F53" s="127"/>
      <c r="G53" s="127"/>
      <c r="H53" s="127"/>
      <c r="I53" s="128"/>
      <c r="J53" s="128"/>
      <c r="K53" s="129"/>
      <c r="L53" s="127"/>
      <c r="M53" s="118"/>
      <c r="N53" s="118"/>
      <c r="O53" s="96"/>
      <c r="P53" s="130"/>
      <c r="Q53" s="96"/>
      <c r="R53" s="96"/>
    </row>
    <row r="54" spans="1:16" ht="12.75">
      <c r="A54" s="34"/>
      <c r="B54" s="38"/>
      <c r="C54" s="38"/>
      <c r="E54" s="336"/>
      <c r="K54" s="336"/>
      <c r="P54" s="336"/>
    </row>
    <row r="55" spans="1:16" ht="15.75">
      <c r="A55" s="200"/>
      <c r="B55" s="38"/>
      <c r="C55" s="38"/>
      <c r="E55" s="336"/>
      <c r="K55" s="336"/>
      <c r="P55" s="336"/>
    </row>
    <row r="56" spans="2:16" ht="12.75">
      <c r="B56" s="38"/>
      <c r="C56" s="38"/>
      <c r="E56" s="336"/>
      <c r="K56" s="336"/>
      <c r="P56" s="336"/>
    </row>
    <row r="57" spans="5:16" ht="12.75">
      <c r="E57" s="336"/>
      <c r="K57" s="336"/>
      <c r="P57" s="336"/>
    </row>
    <row r="58" spans="5:16" ht="12.75">
      <c r="E58" s="336"/>
      <c r="K58" s="336"/>
      <c r="P58" s="336"/>
    </row>
    <row r="59" spans="5:16" ht="12.75">
      <c r="E59" s="336"/>
      <c r="K59" s="336"/>
      <c r="P59" s="336"/>
    </row>
    <row r="60" spans="5:16" ht="12.75">
      <c r="E60" s="336"/>
      <c r="K60" s="336"/>
      <c r="P60" s="336"/>
    </row>
    <row r="61" spans="5:16" ht="12.75">
      <c r="E61" s="31"/>
      <c r="J61" s="28"/>
      <c r="K61" s="31"/>
      <c r="O61" s="28"/>
      <c r="P61" s="31"/>
    </row>
    <row r="62" spans="5:16" ht="12.75">
      <c r="E62" s="336"/>
      <c r="K62" s="336"/>
      <c r="P62" s="336"/>
    </row>
    <row r="63" spans="5:16" ht="12.75">
      <c r="E63" s="336"/>
      <c r="K63" s="336"/>
      <c r="P63" s="336"/>
    </row>
    <row r="64" spans="5:16" ht="12.75">
      <c r="E64" s="336"/>
      <c r="K64" s="336"/>
      <c r="P64" s="336"/>
    </row>
    <row r="65" spans="5:16" ht="12.75">
      <c r="E65" s="336"/>
      <c r="K65" s="336"/>
      <c r="P65" s="336"/>
    </row>
    <row r="66" spans="5:16" ht="12.75">
      <c r="E66" s="336"/>
      <c r="K66" s="336"/>
      <c r="P66" s="336"/>
    </row>
    <row r="67" spans="5:16" ht="12.75">
      <c r="E67" s="336"/>
      <c r="K67" s="336"/>
      <c r="P67" s="336"/>
    </row>
    <row r="68" spans="5:16" ht="12.75">
      <c r="E68" s="336"/>
      <c r="K68" s="336"/>
      <c r="P68" s="336"/>
    </row>
    <row r="69" spans="5:16" ht="12.75">
      <c r="E69" s="336"/>
      <c r="K69" s="336"/>
      <c r="P69" s="336"/>
    </row>
    <row r="70" spans="5:16" ht="12.75">
      <c r="E70" s="336"/>
      <c r="K70" s="336"/>
      <c r="P70" s="336"/>
    </row>
    <row r="71" spans="5:16" ht="12.75">
      <c r="E71" s="336"/>
      <c r="K71" s="336"/>
      <c r="P71" s="336"/>
    </row>
    <row r="72" spans="5:16" ht="12.75">
      <c r="E72" s="31"/>
      <c r="J72" s="28"/>
      <c r="K72" s="31"/>
      <c r="O72" s="28"/>
      <c r="P72" s="31"/>
    </row>
    <row r="73" spans="5:16" ht="12.75">
      <c r="E73" s="336"/>
      <c r="K73" s="336"/>
      <c r="P73" s="336"/>
    </row>
    <row r="74" spans="5:16" ht="12.75">
      <c r="E74" s="336"/>
      <c r="K74" s="336"/>
      <c r="P74" s="336"/>
    </row>
    <row r="75" spans="5:16" ht="12.75">
      <c r="E75" s="336"/>
      <c r="K75" s="336"/>
      <c r="P75" s="336"/>
    </row>
    <row r="76" spans="5:16" ht="12.75">
      <c r="E76" s="336"/>
      <c r="K76" s="336"/>
      <c r="P76" s="336"/>
    </row>
    <row r="77" spans="5:16" ht="12.75">
      <c r="E77" s="336"/>
      <c r="K77" s="336"/>
      <c r="P77" s="336"/>
    </row>
    <row r="78" spans="5:16" ht="12.75">
      <c r="E78" s="31"/>
      <c r="J78" s="28"/>
      <c r="K78" s="31"/>
      <c r="O78" s="28"/>
      <c r="P78" s="31"/>
    </row>
    <row r="79" spans="5:16" ht="12.75">
      <c r="E79" s="31"/>
      <c r="J79" s="28"/>
      <c r="K79" s="31"/>
      <c r="O79" s="28"/>
      <c r="P79" s="31"/>
    </row>
    <row r="80" spans="5:16" ht="12.75">
      <c r="E80" s="336"/>
      <c r="K80" s="336"/>
      <c r="P80" s="336"/>
    </row>
    <row r="81" spans="5:16" ht="12.75">
      <c r="E81" s="336"/>
      <c r="K81" s="336"/>
      <c r="P81" s="336"/>
    </row>
    <row r="82" spans="5:16" ht="12.75">
      <c r="E82" s="336"/>
      <c r="K82" s="336"/>
      <c r="P82" s="336"/>
    </row>
    <row r="83" spans="5:16" ht="12.75">
      <c r="E83" s="336"/>
      <c r="K83" s="336"/>
      <c r="P83" s="336"/>
    </row>
    <row r="84" spans="5:16" ht="12.75">
      <c r="E84" s="336"/>
      <c r="K84" s="336"/>
      <c r="P84" s="336"/>
    </row>
  </sheetData>
  <sheetProtection/>
  <mergeCells count="4">
    <mergeCell ref="F6:K6"/>
    <mergeCell ref="L6:P6"/>
    <mergeCell ref="A4:C4"/>
    <mergeCell ref="A2:C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14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125" style="0" customWidth="1"/>
    <col min="2" max="2" width="48.25390625" style="0" customWidth="1"/>
    <col min="3" max="3" width="15.875" style="0" customWidth="1"/>
    <col min="4" max="4" width="14.75390625" style="0" customWidth="1"/>
    <col min="5" max="5" width="3.625" style="6" customWidth="1"/>
    <col min="6" max="6" width="4.375" style="6" customWidth="1"/>
    <col min="7" max="7" width="3.875" style="6" customWidth="1"/>
    <col min="8" max="8" width="3.375" style="6" customWidth="1"/>
    <col min="9" max="9" width="3.75390625" style="6" customWidth="1"/>
    <col min="10" max="10" width="2.875" style="6" customWidth="1"/>
    <col min="11" max="11" width="3.375" style="0" customWidth="1"/>
    <col min="12" max="12" width="3.625" style="0" customWidth="1"/>
    <col min="13" max="13" width="3.125" style="0" customWidth="1"/>
    <col min="14" max="14" width="3.75390625" style="0" customWidth="1"/>
    <col min="15" max="15" width="2.875" style="0" customWidth="1"/>
    <col min="16" max="16" width="3.00390625" style="0" customWidth="1"/>
    <col min="17" max="17" width="3.625" style="0" customWidth="1"/>
    <col min="18" max="19" width="3.125" style="0" customWidth="1"/>
    <col min="20" max="20" width="2.75390625" style="0" customWidth="1"/>
    <col min="21" max="22" width="3.125" style="0" customWidth="1"/>
    <col min="23" max="23" width="2.75390625" style="0" customWidth="1"/>
    <col min="24" max="24" width="4.00390625" style="0" customWidth="1"/>
  </cols>
  <sheetData>
    <row r="1" spans="2:4" ht="12.75">
      <c r="B1" s="28" t="s">
        <v>426</v>
      </c>
      <c r="C1" s="6"/>
      <c r="D1" s="6"/>
    </row>
    <row r="2" spans="2:4" ht="15.75">
      <c r="B2" s="646" t="s">
        <v>473</v>
      </c>
      <c r="C2" s="646"/>
      <c r="D2" s="646"/>
    </row>
    <row r="3" spans="2:4" ht="15.75" thickBot="1">
      <c r="B3" s="337"/>
      <c r="C3" s="6"/>
      <c r="D3" s="6"/>
    </row>
    <row r="4" spans="2:4" ht="30.75" customHeight="1" thickBot="1">
      <c r="B4" s="706" t="s">
        <v>430</v>
      </c>
      <c r="C4" s="707"/>
      <c r="D4" s="708"/>
    </row>
    <row r="5" spans="2:4" ht="12.75">
      <c r="B5" s="149"/>
      <c r="C5" s="6"/>
      <c r="D5" s="6"/>
    </row>
    <row r="6" spans="2:4" ht="12.75">
      <c r="B6" s="149"/>
      <c r="C6" s="6"/>
      <c r="D6" s="6"/>
    </row>
    <row r="7" spans="2:4" ht="12.75">
      <c r="B7" s="149"/>
      <c r="C7" s="6"/>
      <c r="D7" s="6"/>
    </row>
    <row r="8" spans="2:13" ht="13.5" thickBot="1">
      <c r="B8" s="338"/>
      <c r="C8" s="6"/>
      <c r="D8" s="6"/>
      <c r="M8" s="6"/>
    </row>
    <row r="9" spans="1:20" ht="30" customHeight="1" thickBot="1">
      <c r="A9" s="32" t="s">
        <v>54</v>
      </c>
      <c r="B9" s="202" t="s">
        <v>176</v>
      </c>
      <c r="C9" s="531" t="s">
        <v>428</v>
      </c>
      <c r="D9" s="531" t="s">
        <v>429</v>
      </c>
      <c r="E9" s="130"/>
      <c r="F9" s="28"/>
      <c r="G9" s="28"/>
      <c r="H9" s="28"/>
      <c r="I9" s="96"/>
      <c r="J9" s="130"/>
      <c r="K9" s="96"/>
      <c r="L9" s="96"/>
      <c r="M9" s="118"/>
      <c r="N9" s="96"/>
      <c r="O9" s="130"/>
      <c r="P9" s="6"/>
      <c r="Q9" s="6"/>
      <c r="R9" s="6"/>
      <c r="S9" s="6"/>
      <c r="T9" s="6"/>
    </row>
    <row r="10" spans="1:20" ht="15">
      <c r="A10" s="40" t="s">
        <v>11</v>
      </c>
      <c r="B10" s="61" t="s">
        <v>231</v>
      </c>
      <c r="C10" s="172"/>
      <c r="D10" s="172"/>
      <c r="E10" s="62"/>
      <c r="F10" s="52"/>
      <c r="G10" s="52"/>
      <c r="H10" s="52"/>
      <c r="I10" s="52"/>
      <c r="J10" s="62"/>
      <c r="K10" s="52"/>
      <c r="L10" s="6"/>
      <c r="M10" s="5"/>
      <c r="N10" s="6"/>
      <c r="O10" s="50"/>
      <c r="P10" s="6"/>
      <c r="Q10" s="6"/>
      <c r="R10" s="6"/>
      <c r="S10" s="6"/>
      <c r="T10" s="6"/>
    </row>
    <row r="11" spans="1:20" ht="15">
      <c r="A11" s="40" t="s">
        <v>12</v>
      </c>
      <c r="B11" s="40" t="s">
        <v>13</v>
      </c>
      <c r="C11" s="172"/>
      <c r="D11" s="172"/>
      <c r="E11" s="62"/>
      <c r="F11" s="52"/>
      <c r="G11" s="52"/>
      <c r="H11" s="52"/>
      <c r="I11" s="52"/>
      <c r="J11" s="62"/>
      <c r="K11" s="52"/>
      <c r="L11" s="6"/>
      <c r="M11" s="5"/>
      <c r="N11" s="6"/>
      <c r="O11" s="50"/>
      <c r="P11" s="6"/>
      <c r="Q11" s="6"/>
      <c r="R11" s="6"/>
      <c r="S11" s="6"/>
      <c r="T11" s="6"/>
    </row>
    <row r="12" spans="1:20" ht="15.75" thickBot="1">
      <c r="A12" s="40" t="s">
        <v>14</v>
      </c>
      <c r="B12" s="176" t="s">
        <v>15</v>
      </c>
      <c r="C12" s="172"/>
      <c r="D12" s="172"/>
      <c r="E12" s="62"/>
      <c r="F12" s="52"/>
      <c r="G12" s="52"/>
      <c r="H12" s="52"/>
      <c r="I12" s="52"/>
      <c r="J12" s="62"/>
      <c r="K12" s="52"/>
      <c r="L12" s="6"/>
      <c r="M12" s="5"/>
      <c r="N12" s="6"/>
      <c r="O12" s="50"/>
      <c r="P12" s="6"/>
      <c r="Q12" s="6"/>
      <c r="R12" s="6"/>
      <c r="S12" s="6"/>
      <c r="T12" s="6"/>
    </row>
    <row r="13" spans="1:20" s="13" customFormat="1" ht="16.5" thickBot="1">
      <c r="A13" s="41" t="s">
        <v>16</v>
      </c>
      <c r="B13" s="174" t="s">
        <v>17</v>
      </c>
      <c r="C13" s="175">
        <f>SUM(C10:C12)</f>
        <v>0</v>
      </c>
      <c r="D13" s="175">
        <f>SUM(D10:D12)</f>
        <v>0</v>
      </c>
      <c r="E13" s="140"/>
      <c r="F13" s="99"/>
      <c r="G13" s="99"/>
      <c r="H13" s="99"/>
      <c r="I13" s="99"/>
      <c r="J13" s="140"/>
      <c r="K13" s="99"/>
      <c r="L13" s="96"/>
      <c r="M13" s="118"/>
      <c r="N13" s="96"/>
      <c r="O13" s="130"/>
      <c r="P13" s="95"/>
      <c r="Q13" s="95"/>
      <c r="R13" s="95"/>
      <c r="S13" s="95"/>
      <c r="T13" s="96"/>
    </row>
    <row r="14" spans="1:20" ht="15.75" thickBot="1">
      <c r="A14" s="40" t="s">
        <v>18</v>
      </c>
      <c r="B14" s="61" t="s">
        <v>375</v>
      </c>
      <c r="C14" s="172"/>
      <c r="D14" s="172"/>
      <c r="E14" s="62"/>
      <c r="F14" s="52"/>
      <c r="G14" s="52"/>
      <c r="H14" s="52"/>
      <c r="I14" s="52"/>
      <c r="J14" s="62"/>
      <c r="K14" s="52"/>
      <c r="L14" s="6"/>
      <c r="M14" s="5"/>
      <c r="N14" s="6"/>
      <c r="O14" s="50"/>
      <c r="P14" s="6"/>
      <c r="Q14" s="6"/>
      <c r="R14" s="6"/>
      <c r="S14" s="6"/>
      <c r="T14" s="6"/>
    </row>
    <row r="15" spans="1:20" s="13" customFormat="1" ht="16.5" thickBot="1">
      <c r="A15" s="41" t="s">
        <v>21</v>
      </c>
      <c r="B15" s="174" t="s">
        <v>22</v>
      </c>
      <c r="C15" s="175">
        <f>SUM(C14:C14)</f>
        <v>0</v>
      </c>
      <c r="D15" s="175">
        <f>SUM(D14:D14)</f>
        <v>0</v>
      </c>
      <c r="E15" s="140"/>
      <c r="F15" s="99"/>
      <c r="G15" s="99"/>
      <c r="H15" s="99"/>
      <c r="I15" s="99"/>
      <c r="J15" s="140"/>
      <c r="K15" s="99"/>
      <c r="L15" s="96"/>
      <c r="M15" s="118"/>
      <c r="N15" s="96"/>
      <c r="O15" s="130"/>
      <c r="P15" s="96"/>
      <c r="Q15" s="96"/>
      <c r="R15" s="96"/>
      <c r="S15" s="96"/>
      <c r="T15" s="96"/>
    </row>
    <row r="16" spans="1:20" ht="15">
      <c r="A16" s="40" t="s">
        <v>11</v>
      </c>
      <c r="B16" s="61" t="s">
        <v>23</v>
      </c>
      <c r="C16" s="104">
        <v>45</v>
      </c>
      <c r="D16" s="104">
        <v>15</v>
      </c>
      <c r="E16" s="62"/>
      <c r="F16" s="52"/>
      <c r="G16" s="52"/>
      <c r="H16" s="52"/>
      <c r="I16" s="52"/>
      <c r="J16" s="62"/>
      <c r="K16" s="52"/>
      <c r="L16" s="6"/>
      <c r="M16" s="5"/>
      <c r="N16" s="6"/>
      <c r="O16" s="50"/>
      <c r="P16" s="6"/>
      <c r="Q16" s="6"/>
      <c r="R16" s="6"/>
      <c r="S16" s="6"/>
      <c r="T16" s="6"/>
    </row>
    <row r="17" spans="1:20" ht="15">
      <c r="A17" s="40" t="s">
        <v>12</v>
      </c>
      <c r="B17" s="40" t="s">
        <v>24</v>
      </c>
      <c r="C17" s="104">
        <v>70</v>
      </c>
      <c r="D17" s="104">
        <v>117</v>
      </c>
      <c r="E17" s="62"/>
      <c r="F17" s="52"/>
      <c r="G17" s="52"/>
      <c r="H17" s="52"/>
      <c r="I17" s="52"/>
      <c r="J17" s="62"/>
      <c r="K17" s="52"/>
      <c r="L17" s="6"/>
      <c r="M17" s="5"/>
      <c r="N17" s="6"/>
      <c r="O17" s="50"/>
      <c r="P17" s="6"/>
      <c r="Q17" s="6"/>
      <c r="R17" s="6"/>
      <c r="S17" s="6"/>
      <c r="T17" s="6"/>
    </row>
    <row r="18" spans="1:20" ht="15">
      <c r="A18" s="40" t="s">
        <v>14</v>
      </c>
      <c r="B18" s="40" t="s">
        <v>25</v>
      </c>
      <c r="C18" s="104">
        <v>46</v>
      </c>
      <c r="D18" s="104">
        <v>20</v>
      </c>
      <c r="E18" s="62"/>
      <c r="F18" s="52"/>
      <c r="G18" s="52"/>
      <c r="H18" s="52"/>
      <c r="I18" s="52"/>
      <c r="J18" s="62"/>
      <c r="K18" s="52"/>
      <c r="L18" s="6"/>
      <c r="M18" s="5"/>
      <c r="N18" s="6"/>
      <c r="O18" s="50"/>
      <c r="P18" s="6"/>
      <c r="Q18" s="6"/>
      <c r="R18" s="6"/>
      <c r="S18" s="6"/>
      <c r="T18" s="6"/>
    </row>
    <row r="19" spans="1:20" ht="15">
      <c r="A19" s="40" t="s">
        <v>26</v>
      </c>
      <c r="B19" s="40" t="s">
        <v>27</v>
      </c>
      <c r="C19" s="104">
        <v>54</v>
      </c>
      <c r="D19" s="104">
        <v>120</v>
      </c>
      <c r="E19" s="62"/>
      <c r="F19" s="52"/>
      <c r="G19" s="52"/>
      <c r="H19" s="52"/>
      <c r="I19" s="52"/>
      <c r="J19" s="62"/>
      <c r="K19" s="52"/>
      <c r="L19" s="6"/>
      <c r="M19" s="5"/>
      <c r="N19" s="6"/>
      <c r="O19" s="50"/>
      <c r="P19" s="6"/>
      <c r="Q19" s="6"/>
      <c r="R19" s="6"/>
      <c r="S19" s="6"/>
      <c r="T19" s="6"/>
    </row>
    <row r="20" spans="1:20" ht="15">
      <c r="A20" s="40" t="s">
        <v>20</v>
      </c>
      <c r="B20" s="40" t="s">
        <v>166</v>
      </c>
      <c r="C20" s="104"/>
      <c r="D20" s="104"/>
      <c r="E20" s="62"/>
      <c r="F20" s="52"/>
      <c r="G20" s="52"/>
      <c r="H20" s="52"/>
      <c r="I20" s="52"/>
      <c r="J20" s="62"/>
      <c r="K20" s="52"/>
      <c r="L20" s="6"/>
      <c r="M20" s="5"/>
      <c r="N20" s="6"/>
      <c r="O20" s="50"/>
      <c r="P20" s="6"/>
      <c r="Q20" s="6"/>
      <c r="R20" s="6"/>
      <c r="S20" s="6"/>
      <c r="T20" s="6"/>
    </row>
    <row r="21" spans="1:20" s="13" customFormat="1" ht="15.75">
      <c r="A21" s="41" t="s">
        <v>28</v>
      </c>
      <c r="B21" s="289" t="s">
        <v>29</v>
      </c>
      <c r="C21" s="290">
        <f>SUM(C16:C20)</f>
        <v>215</v>
      </c>
      <c r="D21" s="290">
        <f>SUM(D16:D20)</f>
        <v>272</v>
      </c>
      <c r="E21" s="140"/>
      <c r="F21" s="99"/>
      <c r="G21" s="99"/>
      <c r="H21" s="99"/>
      <c r="I21" s="99"/>
      <c r="J21" s="140"/>
      <c r="K21" s="99"/>
      <c r="L21" s="96"/>
      <c r="M21" s="118"/>
      <c r="N21" s="96"/>
      <c r="O21" s="130"/>
      <c r="P21" s="96"/>
      <c r="Q21" s="96"/>
      <c r="R21" s="96"/>
      <c r="S21" s="96"/>
      <c r="T21" s="96"/>
    </row>
    <row r="22" spans="1:20" ht="15">
      <c r="A22" s="40" t="s">
        <v>18</v>
      </c>
      <c r="B22" s="40" t="s">
        <v>201</v>
      </c>
      <c r="C22" s="93"/>
      <c r="D22" s="93"/>
      <c r="E22" s="62"/>
      <c r="F22" s="52"/>
      <c r="G22" s="52"/>
      <c r="H22" s="52"/>
      <c r="I22" s="52"/>
      <c r="J22" s="62"/>
      <c r="K22" s="52"/>
      <c r="L22" s="6"/>
      <c r="M22" s="5"/>
      <c r="N22" s="6"/>
      <c r="O22" s="50"/>
      <c r="P22" s="6"/>
      <c r="Q22" s="6"/>
      <c r="R22" s="6"/>
      <c r="S22" s="6"/>
      <c r="T22" s="6"/>
    </row>
    <row r="23" spans="1:20" ht="15">
      <c r="A23" s="40" t="s">
        <v>12</v>
      </c>
      <c r="B23" s="40" t="s">
        <v>220</v>
      </c>
      <c r="C23" s="93"/>
      <c r="D23" s="93"/>
      <c r="E23" s="62"/>
      <c r="F23" s="52"/>
      <c r="G23" s="52"/>
      <c r="H23" s="52"/>
      <c r="I23" s="52"/>
      <c r="J23" s="62"/>
      <c r="K23" s="52"/>
      <c r="L23" s="6"/>
      <c r="M23" s="5"/>
      <c r="N23" s="6"/>
      <c r="O23" s="50"/>
      <c r="P23" s="6"/>
      <c r="Q23" s="6"/>
      <c r="R23" s="6"/>
      <c r="S23" s="6"/>
      <c r="T23" s="6"/>
    </row>
    <row r="24" spans="1:20" ht="15">
      <c r="A24" s="40" t="s">
        <v>38</v>
      </c>
      <c r="B24" s="40" t="s">
        <v>174</v>
      </c>
      <c r="C24" s="93"/>
      <c r="D24" s="93"/>
      <c r="E24" s="62"/>
      <c r="F24" s="52"/>
      <c r="G24" s="52"/>
      <c r="H24" s="52"/>
      <c r="I24" s="52"/>
      <c r="J24" s="62"/>
      <c r="K24" s="52"/>
      <c r="L24" s="6"/>
      <c r="M24" s="5"/>
      <c r="N24" s="6"/>
      <c r="O24" s="171"/>
      <c r="P24" s="6"/>
      <c r="Q24" s="6"/>
      <c r="R24" s="6"/>
      <c r="S24" s="6"/>
      <c r="T24" s="6"/>
    </row>
    <row r="25" spans="1:20" ht="15">
      <c r="A25" s="40" t="s">
        <v>19</v>
      </c>
      <c r="B25" s="40" t="s">
        <v>175</v>
      </c>
      <c r="C25" s="93"/>
      <c r="D25" s="93"/>
      <c r="E25" s="62"/>
      <c r="F25" s="52"/>
      <c r="G25" s="52"/>
      <c r="H25" s="52"/>
      <c r="I25" s="52"/>
      <c r="J25" s="62"/>
      <c r="K25" s="52"/>
      <c r="L25" s="6"/>
      <c r="M25" s="5"/>
      <c r="N25" s="6"/>
      <c r="O25" s="50"/>
      <c r="P25" s="6"/>
      <c r="Q25" s="6"/>
      <c r="R25" s="6"/>
      <c r="S25" s="6"/>
      <c r="T25" s="6"/>
    </row>
    <row r="26" spans="1:20" ht="15">
      <c r="A26" s="40" t="s">
        <v>20</v>
      </c>
      <c r="B26" s="40" t="s">
        <v>30</v>
      </c>
      <c r="C26" s="93"/>
      <c r="D26" s="93"/>
      <c r="E26" s="62"/>
      <c r="F26" s="52"/>
      <c r="G26" s="52"/>
      <c r="H26" s="52"/>
      <c r="I26" s="52"/>
      <c r="J26" s="62"/>
      <c r="K26" s="52"/>
      <c r="L26" s="6"/>
      <c r="M26" s="639"/>
      <c r="N26" s="6"/>
      <c r="O26" s="50"/>
      <c r="P26" s="6"/>
      <c r="Q26" s="6"/>
      <c r="R26" s="6"/>
      <c r="S26" s="6"/>
      <c r="T26" s="6"/>
    </row>
    <row r="27" spans="1:20" s="13" customFormat="1" ht="16.5" thickBot="1">
      <c r="A27" s="41" t="s">
        <v>31</v>
      </c>
      <c r="B27" s="97" t="s">
        <v>32</v>
      </c>
      <c r="C27" s="98"/>
      <c r="D27" s="98"/>
      <c r="E27" s="140"/>
      <c r="F27" s="99"/>
      <c r="G27" s="99"/>
      <c r="H27" s="99"/>
      <c r="I27" s="99"/>
      <c r="J27" s="140"/>
      <c r="K27" s="99"/>
      <c r="L27" s="96"/>
      <c r="M27" s="639"/>
      <c r="N27" s="96"/>
      <c r="O27" s="130"/>
      <c r="P27" s="96"/>
      <c r="Q27" s="96"/>
      <c r="R27" s="96"/>
      <c r="S27" s="96"/>
      <c r="T27" s="96"/>
    </row>
    <row r="28" spans="1:20" ht="16.5" thickBot="1">
      <c r="A28" s="40"/>
      <c r="B28" s="174" t="s">
        <v>167</v>
      </c>
      <c r="C28" s="175">
        <f>SUM(C27,C21)</f>
        <v>215</v>
      </c>
      <c r="D28" s="175">
        <f>SUM(D27,D21)</f>
        <v>272</v>
      </c>
      <c r="E28" s="62"/>
      <c r="F28" s="52"/>
      <c r="G28" s="52"/>
      <c r="H28" s="52"/>
      <c r="I28" s="52"/>
      <c r="J28" s="62"/>
      <c r="K28" s="52"/>
      <c r="L28" s="6"/>
      <c r="M28" s="5"/>
      <c r="N28" s="6"/>
      <c r="O28" s="50"/>
      <c r="P28" s="6"/>
      <c r="Q28" s="6"/>
      <c r="R28" s="6"/>
      <c r="S28" s="6"/>
      <c r="T28" s="6"/>
    </row>
    <row r="29" spans="1:20" ht="15" customHeight="1" hidden="1">
      <c r="A29" s="40" t="s">
        <v>33</v>
      </c>
      <c r="B29" s="61" t="s">
        <v>125</v>
      </c>
      <c r="C29" s="172">
        <v>0</v>
      </c>
      <c r="D29" s="172">
        <v>0</v>
      </c>
      <c r="E29" s="62"/>
      <c r="F29" s="52"/>
      <c r="G29" s="52"/>
      <c r="H29" s="52"/>
      <c r="I29" s="52"/>
      <c r="J29" s="62"/>
      <c r="K29" s="52"/>
      <c r="L29" s="6"/>
      <c r="M29" s="5"/>
      <c r="N29" s="6"/>
      <c r="O29" s="50"/>
      <c r="P29" s="6"/>
      <c r="Q29" s="6"/>
      <c r="R29" s="6"/>
      <c r="S29" s="6"/>
      <c r="T29" s="6"/>
    </row>
    <row r="30" spans="1:20" ht="15">
      <c r="A30" s="40" t="s">
        <v>18</v>
      </c>
      <c r="B30" s="40" t="s">
        <v>280</v>
      </c>
      <c r="C30" s="93"/>
      <c r="D30" s="93"/>
      <c r="E30" s="62"/>
      <c r="F30" s="52"/>
      <c r="G30" s="52"/>
      <c r="H30" s="52"/>
      <c r="I30" s="52"/>
      <c r="J30" s="62"/>
      <c r="K30" s="52"/>
      <c r="L30" s="6"/>
      <c r="M30" s="5"/>
      <c r="N30" s="6"/>
      <c r="O30" s="50"/>
      <c r="P30" s="6"/>
      <c r="Q30" s="6"/>
      <c r="R30" s="6"/>
      <c r="S30" s="6"/>
      <c r="T30" s="6"/>
    </row>
    <row r="31" spans="1:20" ht="15" customHeight="1" hidden="1">
      <c r="A31" s="40" t="s">
        <v>20</v>
      </c>
      <c r="B31" s="40" t="s">
        <v>34</v>
      </c>
      <c r="C31" s="93"/>
      <c r="D31" s="93"/>
      <c r="E31" s="62"/>
      <c r="F31" s="52"/>
      <c r="G31" s="52"/>
      <c r="H31" s="52"/>
      <c r="I31" s="52"/>
      <c r="J31" s="62"/>
      <c r="K31" s="52"/>
      <c r="L31" s="6"/>
      <c r="M31" s="5"/>
      <c r="N31" s="6"/>
      <c r="O31" s="50"/>
      <c r="P31" s="6"/>
      <c r="Q31" s="6"/>
      <c r="R31" s="6"/>
      <c r="S31" s="6"/>
      <c r="T31" s="6"/>
    </row>
    <row r="32" spans="1:20" ht="15" customHeight="1">
      <c r="A32" s="40"/>
      <c r="B32" s="291" t="s">
        <v>204</v>
      </c>
      <c r="C32" s="290">
        <f>SUM(C30:C31)</f>
        <v>0</v>
      </c>
      <c r="D32" s="290">
        <f>SUM(D30:D31)</f>
        <v>0</v>
      </c>
      <c r="E32" s="62"/>
      <c r="F32" s="52"/>
      <c r="G32" s="52"/>
      <c r="H32" s="52"/>
      <c r="I32" s="52"/>
      <c r="J32" s="62"/>
      <c r="K32" s="52"/>
      <c r="L32" s="6"/>
      <c r="M32" s="5"/>
      <c r="N32" s="6"/>
      <c r="O32" s="50"/>
      <c r="P32" s="6"/>
      <c r="Q32" s="6"/>
      <c r="R32" s="6"/>
      <c r="S32" s="6"/>
      <c r="T32" s="6"/>
    </row>
    <row r="33" spans="1:20" ht="15.75" thickBot="1">
      <c r="A33" s="40" t="s">
        <v>18</v>
      </c>
      <c r="B33" s="83" t="s">
        <v>126</v>
      </c>
      <c r="C33" s="93"/>
      <c r="D33" s="93"/>
      <c r="E33" s="62"/>
      <c r="F33" s="52"/>
      <c r="G33" s="52"/>
      <c r="H33" s="52"/>
      <c r="I33" s="52"/>
      <c r="J33" s="62"/>
      <c r="K33" s="52"/>
      <c r="L33" s="6"/>
      <c r="M33" s="118"/>
      <c r="N33" s="6"/>
      <c r="O33" s="50"/>
      <c r="P33" s="6"/>
      <c r="Q33" s="6"/>
      <c r="R33" s="6"/>
      <c r="S33" s="6"/>
      <c r="T33" s="6"/>
    </row>
    <row r="34" spans="1:20" s="13" customFormat="1" ht="20.25" customHeight="1" thickBot="1">
      <c r="A34" s="41" t="s">
        <v>35</v>
      </c>
      <c r="B34" s="174" t="s">
        <v>36</v>
      </c>
      <c r="C34" s="175">
        <f>SUM(C33,C32)</f>
        <v>0</v>
      </c>
      <c r="D34" s="175">
        <f>SUM(D33,D32)</f>
        <v>0</v>
      </c>
      <c r="E34" s="140"/>
      <c r="F34" s="99"/>
      <c r="G34" s="99"/>
      <c r="H34" s="99"/>
      <c r="I34" s="99"/>
      <c r="J34" s="140"/>
      <c r="K34" s="99"/>
      <c r="L34" s="96"/>
      <c r="M34" s="118"/>
      <c r="N34" s="96"/>
      <c r="O34" s="130"/>
      <c r="P34" s="95"/>
      <c r="Q34" s="95"/>
      <c r="R34" s="95"/>
      <c r="S34" s="95"/>
      <c r="T34" s="96"/>
    </row>
    <row r="35" spans="1:15" ht="15">
      <c r="A35" s="40"/>
      <c r="B35" s="306" t="s">
        <v>234</v>
      </c>
      <c r="C35" s="172"/>
      <c r="D35" s="172"/>
      <c r="E35" s="62"/>
      <c r="F35" s="52"/>
      <c r="G35" s="52"/>
      <c r="H35" s="52"/>
      <c r="I35" s="52"/>
      <c r="J35" s="62"/>
      <c r="K35" s="52"/>
      <c r="L35" s="6"/>
      <c r="M35" s="6"/>
      <c r="N35" s="95"/>
      <c r="O35" s="143"/>
    </row>
    <row r="36" spans="1:15" ht="15">
      <c r="A36" s="61" t="s">
        <v>18</v>
      </c>
      <c r="B36" s="601"/>
      <c r="C36" s="491"/>
      <c r="D36" s="491"/>
      <c r="E36" s="62"/>
      <c r="F36" s="52"/>
      <c r="G36" s="52"/>
      <c r="H36" s="52"/>
      <c r="I36" s="52"/>
      <c r="J36" s="62"/>
      <c r="K36" s="52"/>
      <c r="L36" s="6"/>
      <c r="M36" s="6"/>
      <c r="N36" s="95"/>
      <c r="O36" s="143"/>
    </row>
    <row r="37" spans="1:19" ht="16.5" thickBot="1">
      <c r="A37" s="32" t="s">
        <v>40</v>
      </c>
      <c r="B37" s="32" t="s">
        <v>41</v>
      </c>
      <c r="C37" s="302">
        <f>SUM(C35:C36)</f>
        <v>0</v>
      </c>
      <c r="D37" s="302">
        <f>SUM(D35:D36)</f>
        <v>0</v>
      </c>
      <c r="E37" s="140"/>
      <c r="F37" s="99"/>
      <c r="G37" s="99"/>
      <c r="H37" s="99"/>
      <c r="I37" s="99"/>
      <c r="J37" s="140"/>
      <c r="K37" s="99"/>
      <c r="L37" s="28"/>
      <c r="M37" s="28"/>
      <c r="N37" s="143"/>
      <c r="O37" s="143"/>
      <c r="P37" s="20"/>
      <c r="Q37" s="20"/>
      <c r="R37" s="20"/>
      <c r="S37" s="20"/>
    </row>
    <row r="38" spans="1:15" ht="15">
      <c r="A38" s="40" t="s">
        <v>11</v>
      </c>
      <c r="B38" s="40"/>
      <c r="C38" s="172"/>
      <c r="D38" s="172"/>
      <c r="E38" s="62"/>
      <c r="F38" s="52"/>
      <c r="G38" s="52"/>
      <c r="H38" s="52"/>
      <c r="I38" s="52"/>
      <c r="J38" s="62"/>
      <c r="K38" s="52"/>
      <c r="L38" s="6"/>
      <c r="M38" s="6"/>
      <c r="N38" s="143"/>
      <c r="O38" s="143"/>
    </row>
    <row r="39" spans="1:15" ht="15">
      <c r="A39" s="40"/>
      <c r="B39" s="305" t="s">
        <v>221</v>
      </c>
      <c r="C39" s="93"/>
      <c r="D39" s="93"/>
      <c r="E39" s="62"/>
      <c r="F39" s="52"/>
      <c r="G39" s="52"/>
      <c r="H39" s="52"/>
      <c r="I39" s="52"/>
      <c r="J39" s="62"/>
      <c r="K39" s="52"/>
      <c r="L39" s="6"/>
      <c r="M39" s="6"/>
      <c r="N39" s="143"/>
      <c r="O39" s="143"/>
    </row>
    <row r="40" spans="1:19" s="20" customFormat="1" ht="15.75" thickBot="1">
      <c r="A40" s="40" t="s">
        <v>18</v>
      </c>
      <c r="B40" s="601"/>
      <c r="C40" s="93"/>
      <c r="D40" s="93"/>
      <c r="E40" s="62"/>
      <c r="F40" s="52"/>
      <c r="G40" s="52"/>
      <c r="H40" s="52"/>
      <c r="I40" s="52"/>
      <c r="J40" s="62"/>
      <c r="K40" s="52"/>
      <c r="L40" s="6"/>
      <c r="M40" s="6"/>
      <c r="N40" s="144"/>
      <c r="O40" s="143"/>
      <c r="P40" s="96"/>
      <c r="Q40" s="96"/>
      <c r="R40" s="96"/>
      <c r="S40" s="96"/>
    </row>
    <row r="41" spans="1:19" s="20" customFormat="1" ht="15.75" thickBot="1">
      <c r="A41" s="40"/>
      <c r="B41" s="177" t="s">
        <v>169</v>
      </c>
      <c r="C41" s="173">
        <f>SUM(C38:C40)</f>
        <v>0</v>
      </c>
      <c r="D41" s="173">
        <f>SUM(D38:D40)</f>
        <v>0</v>
      </c>
      <c r="E41" s="62"/>
      <c r="F41" s="52"/>
      <c r="G41" s="52"/>
      <c r="H41" s="52"/>
      <c r="I41" s="52"/>
      <c r="J41" s="62"/>
      <c r="K41" s="52"/>
      <c r="L41" s="6"/>
      <c r="M41" s="6"/>
      <c r="N41" s="144"/>
      <c r="O41" s="143"/>
      <c r="P41" s="96"/>
      <c r="Q41" s="96"/>
      <c r="R41" s="96"/>
      <c r="S41" s="96"/>
    </row>
    <row r="42" spans="1:19" ht="16.5" thickBot="1">
      <c r="A42" s="32" t="s">
        <v>46</v>
      </c>
      <c r="B42" s="174" t="s">
        <v>47</v>
      </c>
      <c r="C42" s="175">
        <f>SUM(C41,C37)</f>
        <v>0</v>
      </c>
      <c r="D42" s="175">
        <f>SUM(D41,D37)</f>
        <v>0</v>
      </c>
      <c r="E42" s="140"/>
      <c r="F42" s="99"/>
      <c r="G42" s="99"/>
      <c r="H42" s="99"/>
      <c r="I42" s="99"/>
      <c r="J42" s="140"/>
      <c r="K42" s="99"/>
      <c r="L42" s="28"/>
      <c r="M42" s="28"/>
      <c r="N42" s="95"/>
      <c r="O42" s="143"/>
      <c r="P42" s="6"/>
      <c r="Q42" s="6"/>
      <c r="R42" s="6"/>
      <c r="S42" s="6"/>
    </row>
    <row r="43" spans="1:19" ht="15">
      <c r="A43" s="40" t="s">
        <v>18</v>
      </c>
      <c r="B43" s="61" t="s">
        <v>48</v>
      </c>
      <c r="C43" s="172"/>
      <c r="D43" s="172"/>
      <c r="E43" s="62"/>
      <c r="F43" s="52"/>
      <c r="G43" s="52"/>
      <c r="H43" s="52"/>
      <c r="I43" s="52"/>
      <c r="J43" s="62"/>
      <c r="K43" s="52"/>
      <c r="L43" s="6"/>
      <c r="M43" s="6"/>
      <c r="N43" s="63"/>
      <c r="O43" s="63"/>
      <c r="P43" s="6"/>
      <c r="Q43" s="6"/>
      <c r="R43" s="6"/>
      <c r="S43" s="6"/>
    </row>
    <row r="44" spans="1:19" ht="15">
      <c r="A44" s="40" t="s">
        <v>33</v>
      </c>
      <c r="B44" s="40" t="s">
        <v>127</v>
      </c>
      <c r="C44" s="94"/>
      <c r="D44" s="94"/>
      <c r="E44" s="62"/>
      <c r="F44" s="52"/>
      <c r="G44" s="52"/>
      <c r="H44" s="52"/>
      <c r="I44" s="52"/>
      <c r="J44" s="62"/>
      <c r="K44" s="52"/>
      <c r="L44" s="6"/>
      <c r="M44" s="6"/>
      <c r="N44" s="63"/>
      <c r="O44" s="63"/>
      <c r="P44" s="6"/>
      <c r="Q44" s="6"/>
      <c r="R44" s="6"/>
      <c r="S44" s="6"/>
    </row>
    <row r="45" spans="1:19" ht="15">
      <c r="A45" s="40" t="s">
        <v>38</v>
      </c>
      <c r="B45" s="40" t="s">
        <v>170</v>
      </c>
      <c r="C45" s="94"/>
      <c r="D45" s="94"/>
      <c r="E45" s="62"/>
      <c r="F45" s="52"/>
      <c r="G45" s="52"/>
      <c r="H45" s="52"/>
      <c r="I45" s="52"/>
      <c r="J45" s="62"/>
      <c r="K45" s="52"/>
      <c r="L45" s="6"/>
      <c r="M45" s="6"/>
      <c r="N45" s="63"/>
      <c r="O45" s="63"/>
      <c r="P45" s="6"/>
      <c r="Q45" s="6"/>
      <c r="R45" s="6"/>
      <c r="S45" s="6"/>
    </row>
    <row r="46" spans="1:19" ht="15">
      <c r="A46" s="40" t="s">
        <v>19</v>
      </c>
      <c r="B46" s="40" t="s">
        <v>218</v>
      </c>
      <c r="C46" s="94"/>
      <c r="D46" s="94"/>
      <c r="E46" s="62"/>
      <c r="F46" s="52"/>
      <c r="G46" s="52"/>
      <c r="H46" s="52"/>
      <c r="I46" s="52"/>
      <c r="J46" s="62"/>
      <c r="K46" s="52"/>
      <c r="L46" s="6"/>
      <c r="M46" s="6"/>
      <c r="N46" s="63"/>
      <c r="O46" s="63"/>
      <c r="P46" s="6"/>
      <c r="Q46" s="6"/>
      <c r="R46" s="6"/>
      <c r="S46" s="6"/>
    </row>
    <row r="47" spans="1:19" s="20" customFormat="1" ht="15">
      <c r="A47" s="40" t="s">
        <v>20</v>
      </c>
      <c r="B47" s="40" t="s">
        <v>312</v>
      </c>
      <c r="C47" s="94"/>
      <c r="D47" s="94"/>
      <c r="E47" s="62"/>
      <c r="F47" s="52"/>
      <c r="G47" s="52"/>
      <c r="H47" s="52"/>
      <c r="I47" s="52"/>
      <c r="J47" s="62"/>
      <c r="K47" s="52"/>
      <c r="L47" s="6"/>
      <c r="M47" s="6"/>
      <c r="N47" s="63"/>
      <c r="O47" s="63"/>
      <c r="P47" s="96"/>
      <c r="Q47" s="96"/>
      <c r="R47" s="96"/>
      <c r="S47" s="96"/>
    </row>
    <row r="48" spans="1:19" s="20" customFormat="1" ht="15">
      <c r="A48" s="40" t="s">
        <v>88</v>
      </c>
      <c r="B48" s="83" t="s">
        <v>202</v>
      </c>
      <c r="C48" s="94"/>
      <c r="D48" s="94"/>
      <c r="E48" s="62"/>
      <c r="F48" s="52"/>
      <c r="G48" s="52"/>
      <c r="H48" s="52"/>
      <c r="I48" s="52"/>
      <c r="J48" s="62"/>
      <c r="K48" s="52"/>
      <c r="L48" s="6"/>
      <c r="M48" s="6"/>
      <c r="N48" s="63"/>
      <c r="O48" s="63"/>
      <c r="P48" s="96"/>
      <c r="Q48" s="96"/>
      <c r="R48" s="96"/>
      <c r="S48" s="96"/>
    </row>
    <row r="49" spans="1:19" s="20" customFormat="1" ht="15">
      <c r="A49" s="40"/>
      <c r="B49" s="291" t="s">
        <v>203</v>
      </c>
      <c r="C49" s="292">
        <f>SUM(C46:C48)</f>
        <v>0</v>
      </c>
      <c r="D49" s="292">
        <f>SUM(D46:D48)</f>
        <v>0</v>
      </c>
      <c r="E49" s="62"/>
      <c r="F49" s="52"/>
      <c r="G49" s="52"/>
      <c r="H49" s="52"/>
      <c r="I49" s="52"/>
      <c r="J49" s="62"/>
      <c r="K49" s="52"/>
      <c r="L49" s="6"/>
      <c r="M49" s="6"/>
      <c r="N49" s="63"/>
      <c r="O49" s="63"/>
      <c r="P49" s="96"/>
      <c r="Q49" s="96"/>
      <c r="R49" s="96"/>
      <c r="S49" s="96"/>
    </row>
    <row r="50" spans="1:19" s="20" customFormat="1" ht="15.75" thickBot="1">
      <c r="A50" s="40" t="s">
        <v>18</v>
      </c>
      <c r="B50" s="83" t="s">
        <v>49</v>
      </c>
      <c r="C50" s="170"/>
      <c r="D50" s="170"/>
      <c r="E50" s="141"/>
      <c r="F50" s="52"/>
      <c r="G50" s="52"/>
      <c r="H50" s="52"/>
      <c r="I50" s="52"/>
      <c r="J50" s="62"/>
      <c r="K50" s="52"/>
      <c r="L50" s="6"/>
      <c r="M50" s="6"/>
      <c r="N50" s="63"/>
      <c r="O50" s="63"/>
      <c r="P50" s="96"/>
      <c r="Q50" s="96"/>
      <c r="R50" s="96"/>
      <c r="S50" s="96"/>
    </row>
    <row r="51" spans="1:19" ht="16.5" thickBot="1">
      <c r="A51" s="97" t="s">
        <v>50</v>
      </c>
      <c r="B51" s="174" t="s">
        <v>51</v>
      </c>
      <c r="C51" s="175">
        <f>SUM(C43,C44,C45,C49)</f>
        <v>0</v>
      </c>
      <c r="D51" s="175">
        <f>SUM(D43,D44,D45,D49)</f>
        <v>0</v>
      </c>
      <c r="E51" s="140"/>
      <c r="F51" s="99"/>
      <c r="G51" s="99"/>
      <c r="H51" s="99"/>
      <c r="I51" s="99"/>
      <c r="J51" s="140"/>
      <c r="K51" s="140"/>
      <c r="L51" s="28"/>
      <c r="M51" s="28"/>
      <c r="N51" s="63"/>
      <c r="O51" s="63"/>
      <c r="P51" s="6"/>
      <c r="Q51" s="6"/>
      <c r="R51" s="6"/>
      <c r="S51" s="6"/>
    </row>
    <row r="52" spans="1:19" ht="33" customHeight="1" thickBot="1">
      <c r="A52" s="100"/>
      <c r="B52" s="339" t="s">
        <v>52</v>
      </c>
      <c r="C52" s="349">
        <f>SUM(C51,C42,C34,C28,C15,C13)</f>
        <v>215</v>
      </c>
      <c r="D52" s="349">
        <f>SUM(D51,D42,D34,D28,D15,D13)</f>
        <v>272</v>
      </c>
      <c r="E52" s="140"/>
      <c r="F52" s="99"/>
      <c r="G52" s="99"/>
      <c r="H52" s="99"/>
      <c r="I52" s="99"/>
      <c r="J52" s="140"/>
      <c r="K52" s="99"/>
      <c r="L52" s="28"/>
      <c r="M52" s="28"/>
      <c r="N52" s="28"/>
      <c r="O52" s="31"/>
      <c r="P52" s="28"/>
      <c r="Q52" s="28"/>
      <c r="R52" s="28"/>
      <c r="S52" s="28"/>
    </row>
    <row r="53" spans="1:19" ht="15.75">
      <c r="A53" s="6"/>
      <c r="B53" s="6"/>
      <c r="C53" s="99"/>
      <c r="D53" s="99"/>
      <c r="E53" s="62"/>
      <c r="F53" s="52"/>
      <c r="G53" s="52"/>
      <c r="H53" s="52"/>
      <c r="I53" s="52"/>
      <c r="J53" s="62"/>
      <c r="K53" s="52"/>
      <c r="L53" s="6"/>
      <c r="M53" s="6"/>
      <c r="N53" s="142"/>
      <c r="O53" s="142"/>
      <c r="P53" s="6"/>
      <c r="Q53" s="6"/>
      <c r="R53" s="6"/>
      <c r="S53" s="6"/>
    </row>
    <row r="54" spans="1:19" ht="15">
      <c r="A54" s="6"/>
      <c r="B54" s="6"/>
      <c r="C54" s="52"/>
      <c r="D54" s="52"/>
      <c r="E54" s="62"/>
      <c r="F54" s="52"/>
      <c r="G54" s="52"/>
      <c r="H54" s="52"/>
      <c r="I54" s="52"/>
      <c r="J54" s="62"/>
      <c r="K54" s="52"/>
      <c r="L54" s="6"/>
      <c r="M54" s="6"/>
      <c r="N54" s="142"/>
      <c r="O54" s="142"/>
      <c r="P54" s="6"/>
      <c r="Q54" s="6"/>
      <c r="R54" s="6"/>
      <c r="S54" s="6"/>
    </row>
    <row r="55" spans="3:15" ht="12.75">
      <c r="C55" s="6"/>
      <c r="D55" s="6"/>
      <c r="E55" s="50"/>
      <c r="J55" s="50"/>
      <c r="K55" s="6"/>
      <c r="L55" s="6"/>
      <c r="M55" s="6"/>
      <c r="N55" s="142"/>
      <c r="O55" s="6"/>
    </row>
    <row r="56" spans="3:10" ht="12.75">
      <c r="C56" s="6"/>
      <c r="D56" s="6"/>
      <c r="E56" s="50"/>
      <c r="J56" s="50"/>
    </row>
    <row r="57" spans="3:10" ht="12.75">
      <c r="C57" s="6"/>
      <c r="D57" s="6"/>
      <c r="J57" s="50"/>
    </row>
    <row r="58" spans="3:4" ht="12.75">
      <c r="C58" s="6"/>
      <c r="D58" s="6"/>
    </row>
    <row r="59" spans="3:4" ht="12.75">
      <c r="C59" s="6"/>
      <c r="D59" s="6"/>
    </row>
    <row r="60" spans="3:4" ht="12.75">
      <c r="C60" s="6"/>
      <c r="D60" s="6"/>
    </row>
    <row r="61" spans="3:4" ht="12.75">
      <c r="C61" s="6"/>
      <c r="D61" s="6"/>
    </row>
    <row r="69" ht="12.75">
      <c r="K69" s="6"/>
    </row>
    <row r="70" ht="12.75">
      <c r="K70" s="6"/>
    </row>
    <row r="71" ht="12.75">
      <c r="K71" s="6"/>
    </row>
    <row r="72" spans="9:11" ht="12.75">
      <c r="I72" s="50"/>
      <c r="K72" s="6"/>
    </row>
    <row r="73" spans="9:11" ht="12.75">
      <c r="I73" s="50"/>
      <c r="K73" s="6"/>
    </row>
    <row r="74" spans="9:11" ht="12.75">
      <c r="I74" s="50"/>
      <c r="K74" s="6"/>
    </row>
    <row r="75" spans="8:11" ht="12.75">
      <c r="H75" s="96"/>
      <c r="I75" s="130"/>
      <c r="K75" s="6"/>
    </row>
    <row r="76" spans="9:11" ht="12.75">
      <c r="I76" s="50"/>
      <c r="K76" s="6"/>
    </row>
    <row r="77" spans="9:11" ht="12.75">
      <c r="I77" s="50"/>
      <c r="K77" s="6"/>
    </row>
    <row r="78" spans="9:11" ht="12.75">
      <c r="I78" s="50"/>
      <c r="K78" s="6"/>
    </row>
    <row r="79" spans="9:11" ht="12.75">
      <c r="I79" s="50"/>
      <c r="K79" s="6"/>
    </row>
    <row r="80" spans="9:11" ht="12.75">
      <c r="I80" s="50"/>
      <c r="K80" s="6"/>
    </row>
    <row r="81" spans="9:11" ht="12.75">
      <c r="I81" s="50"/>
      <c r="K81" s="6"/>
    </row>
    <row r="82" spans="8:11" ht="12.75">
      <c r="H82" s="96"/>
      <c r="I82" s="130"/>
      <c r="K82" s="6"/>
    </row>
    <row r="83" spans="9:11" ht="12.75">
      <c r="I83" s="50"/>
      <c r="K83" s="6"/>
    </row>
    <row r="84" spans="9:11" ht="12.75">
      <c r="I84" s="50"/>
      <c r="K84" s="6"/>
    </row>
    <row r="85" spans="9:11" ht="12.75">
      <c r="I85" s="50"/>
      <c r="K85" s="6"/>
    </row>
    <row r="86" spans="9:11" ht="12.75">
      <c r="I86" s="50"/>
      <c r="K86" s="6"/>
    </row>
    <row r="87" spans="9:11" ht="12.75">
      <c r="I87" s="50"/>
      <c r="K87" s="6"/>
    </row>
    <row r="88" spans="8:11" ht="12.75">
      <c r="H88" s="96"/>
      <c r="I88" s="130"/>
      <c r="K88" s="6"/>
    </row>
    <row r="89" spans="9:11" ht="12.75">
      <c r="I89" s="50"/>
      <c r="K89" s="6"/>
    </row>
    <row r="90" spans="9:11" ht="12.75">
      <c r="I90" s="50"/>
      <c r="K90" s="6"/>
    </row>
    <row r="91" spans="9:11" ht="12.75">
      <c r="I91" s="50"/>
      <c r="K91" s="6"/>
    </row>
    <row r="92" spans="8:11" ht="12.75">
      <c r="H92" s="96"/>
      <c r="I92" s="130"/>
      <c r="K92" s="6"/>
    </row>
    <row r="93" spans="9:11" ht="12.75">
      <c r="I93" s="50"/>
      <c r="K93" s="6"/>
    </row>
    <row r="94" spans="9:11" ht="12.75">
      <c r="I94" s="50"/>
      <c r="K94" s="6"/>
    </row>
    <row r="95" spans="9:11" ht="12.75">
      <c r="I95" s="50"/>
      <c r="K95" s="6"/>
    </row>
    <row r="96" spans="9:11" ht="12.75">
      <c r="I96" s="50"/>
      <c r="K96" s="6"/>
    </row>
    <row r="97" spans="9:11" ht="12.75">
      <c r="I97" s="50"/>
      <c r="K97" s="6"/>
    </row>
    <row r="98" spans="9:11" ht="12.75">
      <c r="I98" s="50"/>
      <c r="K98" s="6"/>
    </row>
    <row r="99" spans="8:11" ht="12.75">
      <c r="H99" s="96"/>
      <c r="I99" s="130"/>
      <c r="K99" s="6"/>
    </row>
    <row r="100" spans="9:11" ht="12.75">
      <c r="I100" s="50"/>
      <c r="K100" s="6"/>
    </row>
    <row r="101" spans="9:11" ht="12.75">
      <c r="I101" s="50"/>
      <c r="K101" s="6"/>
    </row>
    <row r="102" spans="9:11" ht="12.75">
      <c r="I102" s="50"/>
      <c r="K102" s="6"/>
    </row>
    <row r="103" spans="9:11" ht="12.75">
      <c r="I103" s="50"/>
      <c r="K103" s="6"/>
    </row>
    <row r="104" spans="9:11" ht="12.75">
      <c r="I104" s="50"/>
      <c r="K104" s="6"/>
    </row>
    <row r="105" spans="8:11" ht="12.75">
      <c r="H105" s="96"/>
      <c r="I105" s="130"/>
      <c r="K105" s="6"/>
    </row>
    <row r="106" spans="9:11" ht="12.75">
      <c r="I106" s="50"/>
      <c r="K106" s="6"/>
    </row>
    <row r="107" spans="9:11" ht="12.75">
      <c r="I107" s="50"/>
      <c r="K107" s="6"/>
    </row>
    <row r="108" spans="9:11" ht="12.75">
      <c r="I108" s="50"/>
      <c r="K108" s="6"/>
    </row>
    <row r="109" spans="9:11" ht="12.75">
      <c r="I109" s="50"/>
      <c r="K109" s="6"/>
    </row>
    <row r="110" spans="9:11" ht="12.75">
      <c r="I110" s="50"/>
      <c r="K110" s="6"/>
    </row>
    <row r="111" spans="9:11" ht="12.75">
      <c r="I111" s="50"/>
      <c r="K111" s="6"/>
    </row>
    <row r="112" spans="9:11" ht="12.75">
      <c r="I112" s="50"/>
      <c r="K112" s="6"/>
    </row>
    <row r="113" spans="9:11" ht="12.75">
      <c r="I113" s="50"/>
      <c r="K113" s="6"/>
    </row>
    <row r="114" spans="8:11" ht="12.75">
      <c r="H114" s="28"/>
      <c r="I114" s="31"/>
      <c r="K114" s="6"/>
    </row>
    <row r="115" spans="9:11" ht="12.75">
      <c r="I115" s="50"/>
      <c r="K115" s="6"/>
    </row>
    <row r="116" spans="9:11" ht="12.75">
      <c r="I116" s="50"/>
      <c r="K116" s="6"/>
    </row>
    <row r="117" spans="9:11" ht="12.75">
      <c r="I117" s="50"/>
      <c r="K117" s="6"/>
    </row>
    <row r="118" spans="9:11" ht="12.75">
      <c r="I118" s="50"/>
      <c r="K118" s="6"/>
    </row>
    <row r="119" spans="9:11" ht="12.75">
      <c r="I119" s="50"/>
      <c r="K119" s="6"/>
    </row>
    <row r="120" spans="9:11" ht="12.75">
      <c r="I120" s="50"/>
      <c r="K120" s="6"/>
    </row>
    <row r="121" spans="9:11" ht="12.75">
      <c r="I121" s="50"/>
      <c r="K121" s="6"/>
    </row>
    <row r="122" spans="9:11" ht="12.75">
      <c r="I122" s="50"/>
      <c r="K122" s="6"/>
    </row>
    <row r="123" spans="9:11" ht="12.75">
      <c r="I123" s="50"/>
      <c r="K123" s="6"/>
    </row>
    <row r="124" spans="9:11" ht="12.75">
      <c r="I124" s="50"/>
      <c r="K124" s="6"/>
    </row>
    <row r="125" spans="8:11" ht="12.75">
      <c r="H125" s="28"/>
      <c r="I125" s="31"/>
      <c r="K125" s="6"/>
    </row>
    <row r="126" spans="9:11" ht="12.75">
      <c r="I126" s="50"/>
      <c r="K126" s="6"/>
    </row>
    <row r="127" spans="9:11" ht="12.75">
      <c r="I127" s="50"/>
      <c r="K127" s="6"/>
    </row>
    <row r="128" spans="9:11" ht="12.75">
      <c r="I128" s="50"/>
      <c r="K128" s="6"/>
    </row>
    <row r="129" spans="9:11" ht="12.75">
      <c r="I129" s="50"/>
      <c r="K129" s="6"/>
    </row>
    <row r="130" spans="9:11" ht="12.75">
      <c r="I130" s="50"/>
      <c r="K130" s="6"/>
    </row>
    <row r="131" spans="8:11" ht="12.75">
      <c r="H131" s="28"/>
      <c r="I131" s="31"/>
      <c r="K131" s="6"/>
    </row>
    <row r="132" spans="8:11" ht="12.75">
      <c r="H132" s="28"/>
      <c r="I132" s="31"/>
      <c r="K132" s="6"/>
    </row>
    <row r="133" spans="9:11" ht="12.75">
      <c r="I133" s="50"/>
      <c r="K133" s="6"/>
    </row>
    <row r="134" spans="9:11" ht="12.75">
      <c r="I134" s="50"/>
      <c r="K134" s="6"/>
    </row>
    <row r="135" spans="9:11" ht="12.75">
      <c r="I135" s="50"/>
      <c r="K135" s="6"/>
    </row>
    <row r="136" spans="9:11" ht="12.75">
      <c r="I136" s="50"/>
      <c r="K136" s="6"/>
    </row>
    <row r="137" spans="9:11" ht="12.75">
      <c r="I137" s="50"/>
      <c r="K137" s="6"/>
    </row>
    <row r="138" ht="12.75">
      <c r="K138" s="6"/>
    </row>
    <row r="139" ht="12.75">
      <c r="K139" s="6"/>
    </row>
    <row r="140" ht="12.75">
      <c r="K140" s="6"/>
    </row>
    <row r="141" ht="12.75">
      <c r="K141" s="6"/>
    </row>
    <row r="142" ht="12.75">
      <c r="K142" s="6"/>
    </row>
    <row r="143" ht="12.75">
      <c r="K143" s="6"/>
    </row>
  </sheetData>
  <sheetProtection/>
  <mergeCells count="3">
    <mergeCell ref="M26:M27"/>
    <mergeCell ref="B4:D4"/>
    <mergeCell ref="B2:D2"/>
  </mergeCells>
  <printOptions/>
  <pageMargins left="0.75" right="0.75" top="0.4" bottom="1" header="0.31" footer="0.5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3">
      <selection activeCell="A3" sqref="A3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4" width="21.75390625" style="0" customWidth="1"/>
    <col min="5" max="6" width="9.125" style="6" customWidth="1"/>
  </cols>
  <sheetData>
    <row r="1" spans="1:2" ht="12.75">
      <c r="A1" s="617" t="s">
        <v>426</v>
      </c>
      <c r="B1" s="645"/>
    </row>
    <row r="2" spans="1:4" ht="15.75">
      <c r="A2" s="655" t="s">
        <v>474</v>
      </c>
      <c r="B2" s="655"/>
      <c r="C2" s="655"/>
      <c r="D2" s="655"/>
    </row>
    <row r="3" spans="1:4" ht="13.5" thickBot="1">
      <c r="A3" s="111"/>
      <c r="B3" s="111"/>
      <c r="C3" s="111"/>
      <c r="D3" s="111"/>
    </row>
    <row r="4" spans="1:4" ht="13.5" thickBot="1">
      <c r="A4" s="656" t="s">
        <v>431</v>
      </c>
      <c r="B4" s="657"/>
      <c r="C4" s="657"/>
      <c r="D4" s="658"/>
    </row>
    <row r="5" ht="13.5" thickBot="1"/>
    <row r="6" spans="1:5" ht="13.5" thickBot="1">
      <c r="A6" s="167"/>
      <c r="B6" s="47"/>
      <c r="C6" s="215" t="s">
        <v>108</v>
      </c>
      <c r="D6" s="216" t="s">
        <v>107</v>
      </c>
      <c r="E6" s="131"/>
    </row>
    <row r="7" spans="1:4" ht="13.5" thickBot="1">
      <c r="A7" s="84" t="s">
        <v>103</v>
      </c>
      <c r="B7" s="79" t="s">
        <v>96</v>
      </c>
      <c r="C7" s="217" t="s">
        <v>70</v>
      </c>
      <c r="D7" s="91" t="s">
        <v>70</v>
      </c>
    </row>
    <row r="8" spans="1:4" ht="12.75">
      <c r="A8" s="218"/>
      <c r="B8" s="6"/>
      <c r="C8" s="92"/>
      <c r="D8" s="54"/>
    </row>
    <row r="9" spans="1:4" ht="13.5" customHeight="1" thickBot="1">
      <c r="A9" s="40" t="s">
        <v>18</v>
      </c>
      <c r="B9" s="153" t="s">
        <v>236</v>
      </c>
      <c r="C9" s="154">
        <v>272</v>
      </c>
      <c r="D9" s="158">
        <v>272</v>
      </c>
    </row>
    <row r="10" spans="1:4" ht="30.75" customHeight="1" thickBot="1">
      <c r="A10" s="82"/>
      <c r="B10" s="340" t="s">
        <v>303</v>
      </c>
      <c r="C10" s="602">
        <v>215</v>
      </c>
      <c r="D10" s="341">
        <v>272</v>
      </c>
    </row>
  </sheetData>
  <sheetProtection/>
  <mergeCells count="3">
    <mergeCell ref="A1:B1"/>
    <mergeCell ref="A2:D2"/>
    <mergeCell ref="A4:D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4">
      <selection activeCell="O17" sqref="O17"/>
    </sheetView>
  </sheetViews>
  <sheetFormatPr defaultColWidth="9.00390625" defaultRowHeight="12.75"/>
  <sheetData/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0"/>
  <sheetViews>
    <sheetView zoomScalePageLayoutView="0" workbookViewId="0" topLeftCell="A1">
      <selection activeCell="C2" sqref="C2:F2"/>
    </sheetView>
  </sheetViews>
  <sheetFormatPr defaultColWidth="9.00390625" defaultRowHeight="12.75"/>
  <cols>
    <col min="1" max="1" width="4.125" style="0" customWidth="1"/>
    <col min="2" max="2" width="49.75390625" style="0" customWidth="1"/>
    <col min="3" max="6" width="16.00390625" style="0" customWidth="1"/>
    <col min="7" max="7" width="16.375" style="6" customWidth="1"/>
    <col min="8" max="8" width="4.875" style="6" customWidth="1"/>
    <col min="9" max="9" width="3.625" style="6" customWidth="1"/>
    <col min="10" max="10" width="4.375" style="6" customWidth="1"/>
    <col min="11" max="11" width="3.875" style="6" customWidth="1"/>
    <col min="12" max="12" width="3.375" style="6" customWidth="1"/>
    <col min="13" max="13" width="3.75390625" style="6" customWidth="1"/>
    <col min="14" max="14" width="2.875" style="6" customWidth="1"/>
    <col min="15" max="15" width="3.375" style="0" customWidth="1"/>
    <col min="16" max="16" width="3.625" style="0" customWidth="1"/>
    <col min="17" max="17" width="3.125" style="0" customWidth="1"/>
    <col min="18" max="18" width="3.75390625" style="0" customWidth="1"/>
    <col min="19" max="19" width="2.875" style="0" customWidth="1"/>
    <col min="20" max="20" width="3.00390625" style="0" customWidth="1"/>
    <col min="21" max="21" width="3.625" style="0" customWidth="1"/>
    <col min="22" max="23" width="3.125" style="0" customWidth="1"/>
    <col min="24" max="24" width="2.75390625" style="0" customWidth="1"/>
    <col min="25" max="26" width="3.125" style="0" customWidth="1"/>
    <col min="27" max="27" width="2.75390625" style="0" customWidth="1"/>
    <col min="28" max="28" width="4.00390625" style="0" customWidth="1"/>
  </cols>
  <sheetData>
    <row r="1" spans="2:6" ht="12.75">
      <c r="B1" s="28" t="s">
        <v>319</v>
      </c>
      <c r="C1" s="6"/>
      <c r="D1" s="6"/>
      <c r="E1" s="6"/>
      <c r="F1" s="6"/>
    </row>
    <row r="2" spans="2:7" ht="15.75">
      <c r="B2" s="204"/>
      <c r="C2" s="634" t="s">
        <v>444</v>
      </c>
      <c r="D2" s="634"/>
      <c r="E2" s="634"/>
      <c r="F2" s="634"/>
      <c r="G2" s="603"/>
    </row>
    <row r="3" spans="2:4" ht="15.75" thickBot="1">
      <c r="B3" s="337"/>
      <c r="C3" s="6"/>
      <c r="D3" s="6"/>
    </row>
    <row r="4" spans="2:7" ht="28.5" customHeight="1" thickBot="1">
      <c r="B4" s="640" t="s">
        <v>364</v>
      </c>
      <c r="C4" s="641"/>
      <c r="D4" s="641"/>
      <c r="E4" s="641"/>
      <c r="F4" s="641"/>
      <c r="G4" s="642"/>
    </row>
    <row r="5" spans="2:7" ht="12.75">
      <c r="B5" s="149"/>
      <c r="C5" s="6"/>
      <c r="D5" s="6"/>
      <c r="E5" s="131"/>
      <c r="F5" s="131"/>
      <c r="G5" s="131"/>
    </row>
    <row r="6" spans="2:7" ht="13.5" thickBot="1">
      <c r="B6" s="149"/>
      <c r="C6" s="6"/>
      <c r="D6" s="6"/>
      <c r="E6" s="23"/>
      <c r="F6" s="23"/>
      <c r="G6" s="530"/>
    </row>
    <row r="7" spans="2:7" ht="12.75">
      <c r="B7" s="149"/>
      <c r="C7" s="635" t="s">
        <v>264</v>
      </c>
      <c r="D7" s="636"/>
      <c r="E7" s="635" t="s">
        <v>320</v>
      </c>
      <c r="F7" s="636"/>
      <c r="G7" s="643" t="s">
        <v>352</v>
      </c>
    </row>
    <row r="8" spans="2:17" ht="13.5" thickBot="1">
      <c r="B8" s="338"/>
      <c r="C8" s="637"/>
      <c r="D8" s="638"/>
      <c r="E8" s="637"/>
      <c r="F8" s="638"/>
      <c r="G8" s="644"/>
      <c r="Q8" s="6"/>
    </row>
    <row r="9" spans="1:24" ht="30" customHeight="1" thickBot="1">
      <c r="A9" s="32" t="s">
        <v>54</v>
      </c>
      <c r="B9" s="202" t="s">
        <v>176</v>
      </c>
      <c r="C9" s="531" t="s">
        <v>365</v>
      </c>
      <c r="D9" s="531" t="s">
        <v>366</v>
      </c>
      <c r="E9" s="531" t="s">
        <v>365</v>
      </c>
      <c r="F9" s="531" t="s">
        <v>366</v>
      </c>
      <c r="G9" s="531" t="s">
        <v>366</v>
      </c>
      <c r="H9" s="96"/>
      <c r="I9" s="130"/>
      <c r="J9" s="28"/>
      <c r="K9" s="28"/>
      <c r="L9" s="28"/>
      <c r="M9" s="96"/>
      <c r="N9" s="130"/>
      <c r="O9" s="96"/>
      <c r="P9" s="96"/>
      <c r="Q9" s="118"/>
      <c r="R9" s="96"/>
      <c r="S9" s="130"/>
      <c r="T9" s="6"/>
      <c r="U9" s="6"/>
      <c r="V9" s="6"/>
      <c r="W9" s="6"/>
      <c r="X9" s="6"/>
    </row>
    <row r="10" spans="1:24" ht="15">
      <c r="A10" s="40" t="s">
        <v>11</v>
      </c>
      <c r="B10" s="61" t="s">
        <v>231</v>
      </c>
      <c r="C10" s="172"/>
      <c r="D10" s="172"/>
      <c r="E10" s="93">
        <v>32852</v>
      </c>
      <c r="F10" s="93">
        <v>42834</v>
      </c>
      <c r="G10" s="93">
        <v>31480</v>
      </c>
      <c r="H10" s="52"/>
      <c r="I10" s="62"/>
      <c r="J10" s="52"/>
      <c r="K10" s="52"/>
      <c r="L10" s="52"/>
      <c r="M10" s="52"/>
      <c r="N10" s="62"/>
      <c r="O10" s="52"/>
      <c r="P10" s="6"/>
      <c r="Q10" s="5"/>
      <c r="R10" s="6"/>
      <c r="S10" s="50"/>
      <c r="T10" s="6"/>
      <c r="U10" s="6"/>
      <c r="V10" s="6"/>
      <c r="W10" s="6"/>
      <c r="X10" s="6"/>
    </row>
    <row r="11" spans="1:24" ht="15">
      <c r="A11" s="40" t="s">
        <v>12</v>
      </c>
      <c r="B11" s="40" t="s">
        <v>13</v>
      </c>
      <c r="C11" s="172"/>
      <c r="D11" s="172"/>
      <c r="E11" s="93">
        <v>5746</v>
      </c>
      <c r="F11" s="93">
        <v>4555</v>
      </c>
      <c r="G11" s="93">
        <v>2858</v>
      </c>
      <c r="H11" s="52"/>
      <c r="I11" s="62"/>
      <c r="J11" s="52"/>
      <c r="K11" s="52"/>
      <c r="L11" s="52"/>
      <c r="M11" s="52"/>
      <c r="N11" s="62"/>
      <c r="O11" s="52"/>
      <c r="P11" s="6"/>
      <c r="Q11" s="5"/>
      <c r="R11" s="6"/>
      <c r="S11" s="50"/>
      <c r="T11" s="6"/>
      <c r="U11" s="6"/>
      <c r="V11" s="6"/>
      <c r="W11" s="6"/>
      <c r="X11" s="6"/>
    </row>
    <row r="12" spans="1:24" ht="15.75" thickBot="1">
      <c r="A12" s="40" t="s">
        <v>14</v>
      </c>
      <c r="B12" s="176" t="s">
        <v>15</v>
      </c>
      <c r="C12" s="489"/>
      <c r="D12" s="489"/>
      <c r="E12" s="170">
        <v>280</v>
      </c>
      <c r="F12" s="170">
        <v>1578</v>
      </c>
      <c r="G12" s="170">
        <v>288</v>
      </c>
      <c r="H12" s="52"/>
      <c r="I12" s="62"/>
      <c r="J12" s="52"/>
      <c r="K12" s="52"/>
      <c r="L12" s="52"/>
      <c r="M12" s="52"/>
      <c r="N12" s="62"/>
      <c r="O12" s="52"/>
      <c r="P12" s="6"/>
      <c r="Q12" s="5"/>
      <c r="R12" s="6"/>
      <c r="S12" s="50"/>
      <c r="T12" s="6"/>
      <c r="U12" s="6"/>
      <c r="V12" s="6"/>
      <c r="W12" s="6"/>
      <c r="X12" s="6"/>
    </row>
    <row r="13" spans="1:24" s="13" customFormat="1" ht="16.5" thickBot="1">
      <c r="A13" s="41" t="s">
        <v>16</v>
      </c>
      <c r="B13" s="174" t="s">
        <v>17</v>
      </c>
      <c r="C13" s="175"/>
      <c r="D13" s="175"/>
      <c r="E13" s="175">
        <f>SUM(E10:E12)</f>
        <v>38878</v>
      </c>
      <c r="F13" s="175">
        <f>SUM(F10:F12)</f>
        <v>48967</v>
      </c>
      <c r="G13" s="175">
        <f>SUM(G10:G12)</f>
        <v>34626</v>
      </c>
      <c r="H13" s="99"/>
      <c r="I13" s="140"/>
      <c r="J13" s="99"/>
      <c r="K13" s="99"/>
      <c r="L13" s="99"/>
      <c r="M13" s="99"/>
      <c r="N13" s="140"/>
      <c r="O13" s="99"/>
      <c r="P13" s="96"/>
      <c r="Q13" s="118"/>
      <c r="R13" s="96"/>
      <c r="S13" s="130"/>
      <c r="T13" s="95"/>
      <c r="U13" s="95"/>
      <c r="V13" s="95"/>
      <c r="W13" s="95"/>
      <c r="X13" s="96"/>
    </row>
    <row r="14" spans="1:24" ht="15">
      <c r="A14" s="40" t="s">
        <v>18</v>
      </c>
      <c r="B14" s="61" t="s">
        <v>215</v>
      </c>
      <c r="C14" s="172"/>
      <c r="D14" s="172"/>
      <c r="E14" s="172">
        <v>9866</v>
      </c>
      <c r="F14" s="172"/>
      <c r="G14" s="172"/>
      <c r="H14" s="52"/>
      <c r="I14" s="62"/>
      <c r="J14" s="52"/>
      <c r="K14" s="52"/>
      <c r="L14" s="52"/>
      <c r="M14" s="52"/>
      <c r="N14" s="62"/>
      <c r="O14" s="52"/>
      <c r="P14" s="6"/>
      <c r="Q14" s="5"/>
      <c r="R14" s="6"/>
      <c r="S14" s="50"/>
      <c r="T14" s="6"/>
      <c r="U14" s="6"/>
      <c r="V14" s="6"/>
      <c r="W14" s="6"/>
      <c r="X14" s="6"/>
    </row>
    <row r="15" spans="1:24" ht="15">
      <c r="A15" s="40" t="s">
        <v>33</v>
      </c>
      <c r="B15" s="40" t="s">
        <v>216</v>
      </c>
      <c r="C15" s="172"/>
      <c r="D15" s="172"/>
      <c r="E15" s="93"/>
      <c r="F15" s="93"/>
      <c r="G15" s="93"/>
      <c r="H15" s="52"/>
      <c r="I15" s="62"/>
      <c r="J15" s="52"/>
      <c r="K15" s="52"/>
      <c r="L15" s="52"/>
      <c r="M15" s="52"/>
      <c r="N15" s="62"/>
      <c r="O15" s="52"/>
      <c r="P15" s="6"/>
      <c r="Q15" s="5"/>
      <c r="R15" s="6"/>
      <c r="S15" s="50"/>
      <c r="T15" s="6"/>
      <c r="U15" s="6"/>
      <c r="V15" s="6"/>
      <c r="W15" s="6"/>
      <c r="X15" s="6"/>
    </row>
    <row r="16" spans="1:24" ht="15">
      <c r="A16" s="40" t="s">
        <v>38</v>
      </c>
      <c r="B16" s="40" t="s">
        <v>232</v>
      </c>
      <c r="C16" s="172"/>
      <c r="D16" s="172"/>
      <c r="E16" s="93"/>
      <c r="F16" s="93"/>
      <c r="G16" s="93"/>
      <c r="H16" s="52"/>
      <c r="I16" s="62"/>
      <c r="J16" s="52"/>
      <c r="K16" s="52"/>
      <c r="L16" s="52"/>
      <c r="M16" s="52"/>
      <c r="N16" s="62"/>
      <c r="O16" s="52"/>
      <c r="P16" s="6"/>
      <c r="Q16" s="5"/>
      <c r="R16" s="6"/>
      <c r="S16" s="50"/>
      <c r="T16" s="6"/>
      <c r="U16" s="6"/>
      <c r="V16" s="6"/>
      <c r="W16" s="6"/>
      <c r="X16" s="6"/>
    </row>
    <row r="17" spans="1:24" ht="15">
      <c r="A17" s="40" t="s">
        <v>19</v>
      </c>
      <c r="B17" s="40" t="s">
        <v>233</v>
      </c>
      <c r="C17" s="172"/>
      <c r="D17" s="172"/>
      <c r="E17" s="93"/>
      <c r="F17" s="93"/>
      <c r="G17" s="93"/>
      <c r="H17" s="52"/>
      <c r="I17" s="62"/>
      <c r="J17" s="52"/>
      <c r="K17" s="52"/>
      <c r="L17" s="52"/>
      <c r="M17" s="52"/>
      <c r="N17" s="62"/>
      <c r="O17" s="52"/>
      <c r="P17" s="6"/>
      <c r="Q17" s="5"/>
      <c r="R17" s="6"/>
      <c r="S17" s="50"/>
      <c r="T17" s="6"/>
      <c r="U17" s="6"/>
      <c r="V17" s="6"/>
      <c r="W17" s="6"/>
      <c r="X17" s="6"/>
    </row>
    <row r="18" spans="1:24" ht="15.75" thickBot="1">
      <c r="A18" s="40" t="s">
        <v>20</v>
      </c>
      <c r="B18" s="83" t="s">
        <v>375</v>
      </c>
      <c r="C18" s="489"/>
      <c r="D18" s="489"/>
      <c r="E18" s="170">
        <v>413</v>
      </c>
      <c r="F18" s="170">
        <v>13221</v>
      </c>
      <c r="G18" s="170">
        <v>9349</v>
      </c>
      <c r="H18" s="52"/>
      <c r="I18" s="62"/>
      <c r="J18" s="52"/>
      <c r="K18" s="52"/>
      <c r="L18" s="52"/>
      <c r="M18" s="52"/>
      <c r="N18" s="62"/>
      <c r="O18" s="52"/>
      <c r="P18" s="6"/>
      <c r="Q18" s="5"/>
      <c r="R18" s="6"/>
      <c r="S18" s="50"/>
      <c r="T18" s="6"/>
      <c r="U18" s="6"/>
      <c r="V18" s="6"/>
      <c r="W18" s="6"/>
      <c r="X18" s="6"/>
    </row>
    <row r="19" spans="1:24" s="13" customFormat="1" ht="16.5" thickBot="1">
      <c r="A19" s="41" t="s">
        <v>21</v>
      </c>
      <c r="B19" s="174" t="s">
        <v>22</v>
      </c>
      <c r="C19" s="175"/>
      <c r="D19" s="175"/>
      <c r="E19" s="175">
        <f>SUM(E14:E18)</f>
        <v>10279</v>
      </c>
      <c r="F19" s="175">
        <f>SUM(F14:F18)</f>
        <v>13221</v>
      </c>
      <c r="G19" s="175">
        <f>SUM(G14:G18)</f>
        <v>9349</v>
      </c>
      <c r="H19" s="99"/>
      <c r="I19" s="140"/>
      <c r="J19" s="99"/>
      <c r="K19" s="99"/>
      <c r="L19" s="99"/>
      <c r="M19" s="99"/>
      <c r="N19" s="140"/>
      <c r="O19" s="99"/>
      <c r="P19" s="96"/>
      <c r="Q19" s="118"/>
      <c r="R19" s="96"/>
      <c r="S19" s="130"/>
      <c r="T19" s="96"/>
      <c r="U19" s="96"/>
      <c r="V19" s="96"/>
      <c r="W19" s="96"/>
      <c r="X19" s="96"/>
    </row>
    <row r="20" spans="1:24" ht="15">
      <c r="A20" s="40" t="s">
        <v>11</v>
      </c>
      <c r="B20" s="61" t="s">
        <v>23</v>
      </c>
      <c r="C20" s="104">
        <v>1480</v>
      </c>
      <c r="D20" s="104">
        <v>1050</v>
      </c>
      <c r="E20" s="104">
        <v>5616</v>
      </c>
      <c r="F20" s="104">
        <v>13530</v>
      </c>
      <c r="G20" s="104">
        <v>9715</v>
      </c>
      <c r="H20" s="52"/>
      <c r="I20" s="62"/>
      <c r="J20" s="52"/>
      <c r="K20" s="52"/>
      <c r="L20" s="52"/>
      <c r="M20" s="52"/>
      <c r="N20" s="62"/>
      <c r="O20" s="52"/>
      <c r="P20" s="6"/>
      <c r="Q20" s="5"/>
      <c r="R20" s="6"/>
      <c r="S20" s="50"/>
      <c r="T20" s="6"/>
      <c r="U20" s="6"/>
      <c r="V20" s="6"/>
      <c r="W20" s="6"/>
      <c r="X20" s="6"/>
    </row>
    <row r="21" spans="1:24" ht="15">
      <c r="A21" s="40" t="s">
        <v>12</v>
      </c>
      <c r="B21" s="40" t="s">
        <v>24</v>
      </c>
      <c r="C21" s="104">
        <v>16196</v>
      </c>
      <c r="D21" s="104">
        <v>15154</v>
      </c>
      <c r="E21" s="93">
        <v>11251</v>
      </c>
      <c r="F21" s="93">
        <v>13933</v>
      </c>
      <c r="G21" s="93">
        <v>5359</v>
      </c>
      <c r="H21" s="52"/>
      <c r="I21" s="62"/>
      <c r="J21" s="52"/>
      <c r="K21" s="52"/>
      <c r="L21" s="52"/>
      <c r="M21" s="52"/>
      <c r="N21" s="62"/>
      <c r="O21" s="52"/>
      <c r="P21" s="6"/>
      <c r="Q21" s="5"/>
      <c r="R21" s="6"/>
      <c r="S21" s="50"/>
      <c r="T21" s="6"/>
      <c r="U21" s="6"/>
      <c r="V21" s="6"/>
      <c r="W21" s="6"/>
      <c r="X21" s="6"/>
    </row>
    <row r="22" spans="1:24" ht="15">
      <c r="A22" s="40" t="s">
        <v>14</v>
      </c>
      <c r="B22" s="40" t="s">
        <v>25</v>
      </c>
      <c r="C22" s="104">
        <v>4772</v>
      </c>
      <c r="D22" s="104">
        <v>4375</v>
      </c>
      <c r="E22" s="93">
        <v>4694</v>
      </c>
      <c r="F22" s="93">
        <v>7414</v>
      </c>
      <c r="G22" s="93">
        <v>3742</v>
      </c>
      <c r="H22" s="52"/>
      <c r="I22" s="62"/>
      <c r="J22" s="52"/>
      <c r="K22" s="52"/>
      <c r="L22" s="52"/>
      <c r="M22" s="52"/>
      <c r="N22" s="62"/>
      <c r="O22" s="52"/>
      <c r="P22" s="6"/>
      <c r="Q22" s="5"/>
      <c r="R22" s="6"/>
      <c r="S22" s="50"/>
      <c r="T22" s="6"/>
      <c r="U22" s="6"/>
      <c r="V22" s="6"/>
      <c r="W22" s="6"/>
      <c r="X22" s="6"/>
    </row>
    <row r="23" spans="1:24" ht="15">
      <c r="A23" s="40" t="s">
        <v>26</v>
      </c>
      <c r="B23" s="40" t="s">
        <v>27</v>
      </c>
      <c r="C23" s="104"/>
      <c r="D23" s="104">
        <v>1000</v>
      </c>
      <c r="E23" s="93">
        <v>1839</v>
      </c>
      <c r="F23" s="93">
        <v>1720</v>
      </c>
      <c r="G23" s="93">
        <v>95</v>
      </c>
      <c r="H23" s="52"/>
      <c r="I23" s="62"/>
      <c r="J23" s="52"/>
      <c r="K23" s="52"/>
      <c r="L23" s="52"/>
      <c r="M23" s="52"/>
      <c r="N23" s="62"/>
      <c r="O23" s="52"/>
      <c r="P23" s="6"/>
      <c r="Q23" s="5"/>
      <c r="R23" s="6"/>
      <c r="S23" s="50"/>
      <c r="T23" s="6"/>
      <c r="U23" s="6"/>
      <c r="V23" s="6"/>
      <c r="W23" s="6"/>
      <c r="X23" s="6"/>
    </row>
    <row r="24" spans="1:24" ht="15">
      <c r="A24" s="40" t="s">
        <v>20</v>
      </c>
      <c r="B24" s="40" t="s">
        <v>166</v>
      </c>
      <c r="C24" s="104">
        <v>1831</v>
      </c>
      <c r="D24" s="104">
        <v>1800</v>
      </c>
      <c r="E24" s="93"/>
      <c r="F24" s="93"/>
      <c r="G24" s="93"/>
      <c r="H24" s="52"/>
      <c r="I24" s="62"/>
      <c r="J24" s="52"/>
      <c r="K24" s="52"/>
      <c r="L24" s="52"/>
      <c r="M24" s="52"/>
      <c r="N24" s="62"/>
      <c r="O24" s="52"/>
      <c r="P24" s="6"/>
      <c r="Q24" s="5"/>
      <c r="R24" s="6"/>
      <c r="S24" s="50"/>
      <c r="T24" s="6"/>
      <c r="U24" s="6"/>
      <c r="V24" s="6"/>
      <c r="W24" s="6"/>
      <c r="X24" s="6"/>
    </row>
    <row r="25" spans="1:24" s="13" customFormat="1" ht="15.75">
      <c r="A25" s="41" t="s">
        <v>28</v>
      </c>
      <c r="B25" s="289" t="s">
        <v>29</v>
      </c>
      <c r="C25" s="290">
        <f>SUM(C20:C24)</f>
        <v>24279</v>
      </c>
      <c r="D25" s="290">
        <f>SUM(D20:D24)</f>
        <v>23379</v>
      </c>
      <c r="E25" s="290">
        <f>SUM(E20:E24)</f>
        <v>23400</v>
      </c>
      <c r="F25" s="290">
        <f>SUM(F20:F24)</f>
        <v>36597</v>
      </c>
      <c r="G25" s="290">
        <f>SUM(G20:G24)</f>
        <v>18911</v>
      </c>
      <c r="H25" s="99"/>
      <c r="I25" s="140"/>
      <c r="J25" s="99"/>
      <c r="K25" s="99"/>
      <c r="L25" s="99"/>
      <c r="M25" s="99"/>
      <c r="N25" s="140"/>
      <c r="O25" s="99"/>
      <c r="P25" s="96"/>
      <c r="Q25" s="118"/>
      <c r="R25" s="96"/>
      <c r="S25" s="130"/>
      <c r="T25" s="96"/>
      <c r="U25" s="96"/>
      <c r="V25" s="96"/>
      <c r="W25" s="96"/>
      <c r="X25" s="96"/>
    </row>
    <row r="26" spans="1:24" ht="15">
      <c r="A26" s="40" t="s">
        <v>18</v>
      </c>
      <c r="B26" s="40" t="s">
        <v>201</v>
      </c>
      <c r="C26" s="93"/>
      <c r="D26" s="93">
        <v>1485</v>
      </c>
      <c r="E26" s="93"/>
      <c r="F26" s="93"/>
      <c r="G26" s="93"/>
      <c r="H26" s="52"/>
      <c r="I26" s="62"/>
      <c r="J26" s="52"/>
      <c r="K26" s="52"/>
      <c r="L26" s="52"/>
      <c r="M26" s="52"/>
      <c r="N26" s="62"/>
      <c r="O26" s="52"/>
      <c r="P26" s="6"/>
      <c r="Q26" s="5"/>
      <c r="R26" s="6"/>
      <c r="S26" s="50"/>
      <c r="T26" s="6"/>
      <c r="U26" s="6"/>
      <c r="V26" s="6"/>
      <c r="W26" s="6"/>
      <c r="X26" s="6"/>
    </row>
    <row r="27" spans="1:24" ht="15">
      <c r="A27" s="40" t="s">
        <v>12</v>
      </c>
      <c r="B27" s="40" t="s">
        <v>220</v>
      </c>
      <c r="C27" s="93"/>
      <c r="D27" s="93">
        <v>2000</v>
      </c>
      <c r="E27" s="93">
        <v>400</v>
      </c>
      <c r="F27" s="93"/>
      <c r="G27" s="93"/>
      <c r="H27" s="52"/>
      <c r="I27" s="62"/>
      <c r="J27" s="52"/>
      <c r="K27" s="52"/>
      <c r="L27" s="52"/>
      <c r="M27" s="52"/>
      <c r="N27" s="62"/>
      <c r="O27" s="52"/>
      <c r="P27" s="6"/>
      <c r="Q27" s="5"/>
      <c r="R27" s="6"/>
      <c r="S27" s="50"/>
      <c r="T27" s="6"/>
      <c r="U27" s="6"/>
      <c r="V27" s="6"/>
      <c r="W27" s="6"/>
      <c r="X27" s="6"/>
    </row>
    <row r="28" spans="1:24" ht="15">
      <c r="A28" s="40" t="s">
        <v>38</v>
      </c>
      <c r="B28" s="40" t="s">
        <v>219</v>
      </c>
      <c r="C28" s="93">
        <v>2894</v>
      </c>
      <c r="D28" s="93"/>
      <c r="E28" s="93"/>
      <c r="F28" s="93"/>
      <c r="G28" s="93"/>
      <c r="H28" s="52"/>
      <c r="I28" s="62"/>
      <c r="J28" s="52"/>
      <c r="K28" s="52"/>
      <c r="L28" s="52"/>
      <c r="M28" s="52"/>
      <c r="N28" s="62"/>
      <c r="O28" s="52"/>
      <c r="P28" s="6"/>
      <c r="Q28" s="5"/>
      <c r="R28" s="6"/>
      <c r="S28" s="50"/>
      <c r="T28" s="6"/>
      <c r="U28" s="6"/>
      <c r="V28" s="6"/>
      <c r="W28" s="6"/>
      <c r="X28" s="6"/>
    </row>
    <row r="29" spans="1:24" ht="15">
      <c r="A29" s="40" t="s">
        <v>19</v>
      </c>
      <c r="B29" s="40" t="s">
        <v>174</v>
      </c>
      <c r="C29" s="93">
        <v>950</v>
      </c>
      <c r="D29" s="93">
        <v>400</v>
      </c>
      <c r="E29" s="93"/>
      <c r="F29" s="93"/>
      <c r="G29" s="93"/>
      <c r="H29" s="52"/>
      <c r="I29" s="62"/>
      <c r="J29" s="52"/>
      <c r="K29" s="52"/>
      <c r="L29" s="52"/>
      <c r="M29" s="52"/>
      <c r="N29" s="62"/>
      <c r="O29" s="52"/>
      <c r="P29" s="6"/>
      <c r="Q29" s="5"/>
      <c r="R29" s="6"/>
      <c r="S29" s="171"/>
      <c r="T29" s="6"/>
      <c r="U29" s="6"/>
      <c r="V29" s="6"/>
      <c r="W29" s="6"/>
      <c r="X29" s="6"/>
    </row>
    <row r="30" spans="1:24" ht="15">
      <c r="A30" s="40" t="s">
        <v>20</v>
      </c>
      <c r="B30" s="40" t="s">
        <v>175</v>
      </c>
      <c r="C30" s="93">
        <v>900</v>
      </c>
      <c r="D30" s="93">
        <v>600</v>
      </c>
      <c r="E30" s="93"/>
      <c r="F30" s="93"/>
      <c r="G30" s="93"/>
      <c r="H30" s="52"/>
      <c r="I30" s="62"/>
      <c r="J30" s="52"/>
      <c r="K30" s="52"/>
      <c r="L30" s="52"/>
      <c r="M30" s="52"/>
      <c r="N30" s="62"/>
      <c r="O30" s="52"/>
      <c r="P30" s="6"/>
      <c r="Q30" s="5"/>
      <c r="R30" s="6"/>
      <c r="S30" s="50"/>
      <c r="T30" s="6"/>
      <c r="U30" s="6"/>
      <c r="V30" s="6"/>
      <c r="W30" s="6"/>
      <c r="X30" s="6"/>
    </row>
    <row r="31" spans="1:24" ht="15">
      <c r="A31" s="40" t="s">
        <v>88</v>
      </c>
      <c r="B31" s="40" t="s">
        <v>30</v>
      </c>
      <c r="C31" s="93">
        <v>5662</v>
      </c>
      <c r="D31" s="93">
        <v>1000</v>
      </c>
      <c r="E31" s="94"/>
      <c r="F31" s="94"/>
      <c r="G31" s="94"/>
      <c r="H31" s="52"/>
      <c r="I31" s="62"/>
      <c r="J31" s="52"/>
      <c r="K31" s="52"/>
      <c r="L31" s="52"/>
      <c r="M31" s="52"/>
      <c r="N31" s="62"/>
      <c r="O31" s="52"/>
      <c r="P31" s="6"/>
      <c r="Q31" s="639"/>
      <c r="R31" s="6"/>
      <c r="S31" s="50"/>
      <c r="T31" s="6"/>
      <c r="U31" s="6"/>
      <c r="V31" s="6"/>
      <c r="W31" s="6"/>
      <c r="X31" s="6"/>
    </row>
    <row r="32" spans="1:24" s="13" customFormat="1" ht="16.5" thickBot="1">
      <c r="A32" s="41" t="s">
        <v>31</v>
      </c>
      <c r="B32" s="97" t="s">
        <v>32</v>
      </c>
      <c r="C32" s="98">
        <f>SUM(C26:C31)</f>
        <v>10406</v>
      </c>
      <c r="D32" s="98">
        <f>SUM(D26:D31)</f>
        <v>5485</v>
      </c>
      <c r="E32" s="98">
        <f>SUM(E26:E31)</f>
        <v>400</v>
      </c>
      <c r="F32" s="98"/>
      <c r="G32" s="98">
        <f>SUM(G26:G31)</f>
        <v>0</v>
      </c>
      <c r="H32" s="99"/>
      <c r="I32" s="140"/>
      <c r="J32" s="99"/>
      <c r="K32" s="99"/>
      <c r="L32" s="99"/>
      <c r="M32" s="99"/>
      <c r="N32" s="140"/>
      <c r="O32" s="99"/>
      <c r="P32" s="96"/>
      <c r="Q32" s="639"/>
      <c r="R32" s="96"/>
      <c r="S32" s="130"/>
      <c r="T32" s="96"/>
      <c r="U32" s="96"/>
      <c r="V32" s="96"/>
      <c r="W32" s="96"/>
      <c r="X32" s="96"/>
    </row>
    <row r="33" spans="1:24" ht="16.5" thickBot="1">
      <c r="A33" s="40"/>
      <c r="B33" s="174" t="s">
        <v>167</v>
      </c>
      <c r="C33" s="175">
        <f>SUM(C32,C25)</f>
        <v>34685</v>
      </c>
      <c r="D33" s="175">
        <f>SUM(D32,D25)</f>
        <v>28864</v>
      </c>
      <c r="E33" s="175">
        <f>SUM(E32,E25)</f>
        <v>23800</v>
      </c>
      <c r="F33" s="175">
        <f>SUM(F32,F25)</f>
        <v>36597</v>
      </c>
      <c r="G33" s="175">
        <f>SUM(G32,G25)</f>
        <v>18911</v>
      </c>
      <c r="H33" s="52"/>
      <c r="I33" s="62"/>
      <c r="J33" s="52"/>
      <c r="K33" s="52"/>
      <c r="L33" s="52"/>
      <c r="M33" s="52"/>
      <c r="N33" s="62"/>
      <c r="O33" s="52"/>
      <c r="P33" s="6"/>
      <c r="Q33" s="5"/>
      <c r="R33" s="6"/>
      <c r="S33" s="50"/>
      <c r="T33" s="6"/>
      <c r="U33" s="6"/>
      <c r="V33" s="6"/>
      <c r="W33" s="6"/>
      <c r="X33" s="6"/>
    </row>
    <row r="34" spans="1:24" ht="15">
      <c r="A34" s="40" t="s">
        <v>18</v>
      </c>
      <c r="B34" s="61" t="s">
        <v>125</v>
      </c>
      <c r="C34" s="172"/>
      <c r="D34" s="172"/>
      <c r="E34" s="172">
        <v>0</v>
      </c>
      <c r="F34" s="172"/>
      <c r="G34" s="172">
        <v>0</v>
      </c>
      <c r="H34" s="52"/>
      <c r="I34" s="62"/>
      <c r="J34" s="52"/>
      <c r="K34" s="52"/>
      <c r="L34" s="52"/>
      <c r="M34" s="52"/>
      <c r="N34" s="62"/>
      <c r="O34" s="52"/>
      <c r="P34" s="6"/>
      <c r="Q34" s="5"/>
      <c r="R34" s="6"/>
      <c r="S34" s="50"/>
      <c r="T34" s="6"/>
      <c r="U34" s="6"/>
      <c r="V34" s="6"/>
      <c r="W34" s="6"/>
      <c r="X34" s="6"/>
    </row>
    <row r="35" spans="1:24" ht="25.5">
      <c r="A35" s="40" t="s">
        <v>33</v>
      </c>
      <c r="B35" s="604" t="s">
        <v>433</v>
      </c>
      <c r="C35" s="93">
        <v>3476</v>
      </c>
      <c r="D35" s="93">
        <v>1390</v>
      </c>
      <c r="E35" s="93">
        <v>169</v>
      </c>
      <c r="F35" s="93"/>
      <c r="G35" s="93"/>
      <c r="H35" s="52"/>
      <c r="I35" s="62"/>
      <c r="J35" s="52"/>
      <c r="K35" s="52"/>
      <c r="L35" s="52"/>
      <c r="M35" s="52"/>
      <c r="N35" s="62"/>
      <c r="O35" s="52"/>
      <c r="P35" s="6"/>
      <c r="Q35" s="5"/>
      <c r="R35" s="6"/>
      <c r="S35" s="50"/>
      <c r="T35" s="6"/>
      <c r="U35" s="6"/>
      <c r="V35" s="6"/>
      <c r="W35" s="6"/>
      <c r="X35" s="6"/>
    </row>
    <row r="36" spans="1:24" ht="15">
      <c r="A36" s="40" t="s">
        <v>38</v>
      </c>
      <c r="B36" s="40" t="s">
        <v>217</v>
      </c>
      <c r="C36" s="93">
        <v>2175</v>
      </c>
      <c r="D36" s="93">
        <v>2176</v>
      </c>
      <c r="E36" s="93"/>
      <c r="F36" s="93"/>
      <c r="G36" s="93"/>
      <c r="H36" s="52"/>
      <c r="I36" s="62"/>
      <c r="J36" s="52"/>
      <c r="K36" s="52"/>
      <c r="L36" s="52"/>
      <c r="M36" s="52"/>
      <c r="N36" s="62"/>
      <c r="O36" s="52"/>
      <c r="P36" s="6"/>
      <c r="Q36" s="5"/>
      <c r="R36" s="6"/>
      <c r="S36" s="50"/>
      <c r="T36" s="6"/>
      <c r="U36" s="6"/>
      <c r="V36" s="6"/>
      <c r="W36" s="6"/>
      <c r="X36" s="6"/>
    </row>
    <row r="37" spans="1:24" ht="15">
      <c r="A37" s="40" t="s">
        <v>19</v>
      </c>
      <c r="B37" s="40" t="s">
        <v>371</v>
      </c>
      <c r="C37" s="93"/>
      <c r="D37" s="93">
        <v>7620</v>
      </c>
      <c r="E37" s="93"/>
      <c r="F37" s="93"/>
      <c r="G37" s="93"/>
      <c r="H37" s="52"/>
      <c r="I37" s="62"/>
      <c r="J37" s="52"/>
      <c r="K37" s="52"/>
      <c r="L37" s="52"/>
      <c r="M37" s="52"/>
      <c r="N37" s="62"/>
      <c r="O37" s="52"/>
      <c r="P37" s="6"/>
      <c r="Q37" s="5"/>
      <c r="R37" s="6"/>
      <c r="S37" s="50"/>
      <c r="T37" s="6"/>
      <c r="U37" s="6"/>
      <c r="V37" s="6"/>
      <c r="W37" s="6"/>
      <c r="X37" s="6"/>
    </row>
    <row r="38" spans="1:24" ht="15">
      <c r="A38" s="40" t="s">
        <v>20</v>
      </c>
      <c r="B38" s="40" t="s">
        <v>370</v>
      </c>
      <c r="C38" s="93"/>
      <c r="D38" s="93">
        <v>16152</v>
      </c>
      <c r="E38" s="93"/>
      <c r="F38" s="93"/>
      <c r="G38" s="93"/>
      <c r="H38" s="52"/>
      <c r="I38" s="62"/>
      <c r="J38" s="52"/>
      <c r="K38" s="52"/>
      <c r="L38" s="52"/>
      <c r="M38" s="52"/>
      <c r="N38" s="62"/>
      <c r="O38" s="52"/>
      <c r="P38" s="6"/>
      <c r="Q38" s="5"/>
      <c r="R38" s="6"/>
      <c r="S38" s="50"/>
      <c r="T38" s="6"/>
      <c r="U38" s="6"/>
      <c r="V38" s="6"/>
      <c r="W38" s="6"/>
      <c r="X38" s="6"/>
    </row>
    <row r="39" spans="1:24" ht="15">
      <c r="A39" s="40" t="s">
        <v>88</v>
      </c>
      <c r="B39" s="40" t="s">
        <v>369</v>
      </c>
      <c r="C39" s="93"/>
      <c r="D39" s="93">
        <v>54776</v>
      </c>
      <c r="E39" s="93"/>
      <c r="F39" s="93"/>
      <c r="G39" s="93"/>
      <c r="H39" s="52"/>
      <c r="I39" s="62"/>
      <c r="J39" s="52"/>
      <c r="K39" s="52"/>
      <c r="L39" s="52"/>
      <c r="M39" s="52"/>
      <c r="N39" s="62"/>
      <c r="O39" s="52"/>
      <c r="P39" s="6"/>
      <c r="Q39" s="5"/>
      <c r="R39" s="6"/>
      <c r="S39" s="50"/>
      <c r="T39" s="6"/>
      <c r="U39" s="6"/>
      <c r="V39" s="6"/>
      <c r="W39" s="6"/>
      <c r="X39" s="6"/>
    </row>
    <row r="40" spans="1:24" ht="15">
      <c r="A40" s="40" t="s">
        <v>42</v>
      </c>
      <c r="B40" s="40" t="s">
        <v>368</v>
      </c>
      <c r="C40" s="93"/>
      <c r="D40" s="93">
        <v>97376</v>
      </c>
      <c r="E40" s="93"/>
      <c r="F40" s="93"/>
      <c r="G40" s="93"/>
      <c r="H40" s="52"/>
      <c r="I40" s="62"/>
      <c r="J40" s="52"/>
      <c r="K40" s="52"/>
      <c r="L40" s="52"/>
      <c r="M40" s="52"/>
      <c r="N40" s="62"/>
      <c r="O40" s="52"/>
      <c r="P40" s="6"/>
      <c r="Q40" s="5"/>
      <c r="R40" s="6"/>
      <c r="S40" s="50"/>
      <c r="T40" s="6"/>
      <c r="U40" s="6"/>
      <c r="V40" s="6"/>
      <c r="W40" s="6"/>
      <c r="X40" s="6"/>
    </row>
    <row r="41" spans="1:24" ht="15" customHeight="1">
      <c r="A41" s="40" t="s">
        <v>43</v>
      </c>
      <c r="B41" s="40" t="s">
        <v>367</v>
      </c>
      <c r="C41" s="93"/>
      <c r="D41" s="93">
        <v>38892</v>
      </c>
      <c r="E41" s="93"/>
      <c r="F41" s="93"/>
      <c r="G41" s="93"/>
      <c r="H41" s="52"/>
      <c r="I41" s="62"/>
      <c r="J41" s="52"/>
      <c r="K41" s="52"/>
      <c r="L41" s="52"/>
      <c r="M41" s="52"/>
      <c r="N41" s="62"/>
      <c r="O41" s="52"/>
      <c r="P41" s="6"/>
      <c r="Q41" s="5"/>
      <c r="R41" s="6"/>
      <c r="S41" s="50"/>
      <c r="T41" s="6"/>
      <c r="U41" s="6"/>
      <c r="V41" s="6"/>
      <c r="W41" s="6"/>
      <c r="X41" s="6"/>
    </row>
    <row r="42" spans="1:24" ht="15" customHeight="1">
      <c r="A42" s="40"/>
      <c r="B42" s="291" t="s">
        <v>204</v>
      </c>
      <c r="C42" s="290">
        <f>SUM(C35:C41)</f>
        <v>5651</v>
      </c>
      <c r="D42" s="290">
        <f>SUM(D35:D41)</f>
        <v>218382</v>
      </c>
      <c r="E42" s="290">
        <f>SUM(E35:E41)</f>
        <v>169</v>
      </c>
      <c r="F42" s="290">
        <f>SUM(F35:F41)</f>
        <v>0</v>
      </c>
      <c r="G42" s="290">
        <f>SUM(G35:G41)</f>
        <v>0</v>
      </c>
      <c r="H42" s="52"/>
      <c r="I42" s="62"/>
      <c r="J42" s="52"/>
      <c r="K42" s="52"/>
      <c r="L42" s="52"/>
      <c r="M42" s="52"/>
      <c r="N42" s="62"/>
      <c r="O42" s="52"/>
      <c r="P42" s="6"/>
      <c r="Q42" s="5"/>
      <c r="R42" s="6"/>
      <c r="S42" s="50"/>
      <c r="T42" s="6"/>
      <c r="U42" s="6"/>
      <c r="V42" s="6"/>
      <c r="W42" s="6"/>
      <c r="X42" s="6"/>
    </row>
    <row r="43" spans="1:24" ht="15.75" thickBot="1">
      <c r="A43" s="40" t="s">
        <v>18</v>
      </c>
      <c r="B43" s="83" t="s">
        <v>126</v>
      </c>
      <c r="C43" s="170">
        <v>11250</v>
      </c>
      <c r="D43" s="170">
        <v>3700</v>
      </c>
      <c r="E43" s="170"/>
      <c r="F43" s="170">
        <v>3000</v>
      </c>
      <c r="G43" s="170"/>
      <c r="H43" s="52"/>
      <c r="I43" s="62"/>
      <c r="J43" s="52"/>
      <c r="K43" s="52"/>
      <c r="L43" s="52"/>
      <c r="M43" s="52"/>
      <c r="N43" s="62"/>
      <c r="O43" s="52"/>
      <c r="P43" s="6"/>
      <c r="Q43" s="118"/>
      <c r="R43" s="6"/>
      <c r="S43" s="50"/>
      <c r="T43" s="6"/>
      <c r="U43" s="6"/>
      <c r="V43" s="6"/>
      <c r="W43" s="6"/>
      <c r="X43" s="6"/>
    </row>
    <row r="44" spans="1:24" s="13" customFormat="1" ht="20.25" customHeight="1" thickBot="1">
      <c r="A44" s="41" t="s">
        <v>35</v>
      </c>
      <c r="B44" s="174" t="s">
        <v>36</v>
      </c>
      <c r="C44" s="175">
        <f>SUM(C43,C42)</f>
        <v>16901</v>
      </c>
      <c r="D44" s="175">
        <f>SUM(D43,D42)</f>
        <v>222082</v>
      </c>
      <c r="E44" s="175">
        <f>SUM(E43,E42)</f>
        <v>169</v>
      </c>
      <c r="F44" s="175">
        <f>SUM(F43,F42)</f>
        <v>3000</v>
      </c>
      <c r="G44" s="175">
        <f>SUM(G43,G42)</f>
        <v>0</v>
      </c>
      <c r="H44" s="99"/>
      <c r="I44" s="140"/>
      <c r="J44" s="99"/>
      <c r="K44" s="99"/>
      <c r="L44" s="99"/>
      <c r="M44" s="99"/>
      <c r="N44" s="140"/>
      <c r="O44" s="99"/>
      <c r="P44" s="96"/>
      <c r="Q44" s="118"/>
      <c r="R44" s="96"/>
      <c r="S44" s="130"/>
      <c r="T44" s="95"/>
      <c r="U44" s="95"/>
      <c r="V44" s="95"/>
      <c r="W44" s="95"/>
      <c r="X44" s="96"/>
    </row>
    <row r="45" spans="1:19" ht="15">
      <c r="A45" s="40"/>
      <c r="B45" s="306" t="s">
        <v>234</v>
      </c>
      <c r="C45" s="172"/>
      <c r="D45" s="172"/>
      <c r="E45" s="172"/>
      <c r="F45" s="172"/>
      <c r="G45" s="172"/>
      <c r="H45" s="52"/>
      <c r="I45" s="62"/>
      <c r="J45" s="52"/>
      <c r="K45" s="52"/>
      <c r="L45" s="52"/>
      <c r="M45" s="52"/>
      <c r="N45" s="62"/>
      <c r="O45" s="52"/>
      <c r="P45" s="6"/>
      <c r="Q45" s="6"/>
      <c r="R45" s="95"/>
      <c r="S45" s="143"/>
    </row>
    <row r="46" spans="1:19" ht="15">
      <c r="A46" s="61" t="s">
        <v>18</v>
      </c>
      <c r="B46" s="490" t="s">
        <v>432</v>
      </c>
      <c r="C46" s="93">
        <v>1700</v>
      </c>
      <c r="D46" s="93">
        <v>10157</v>
      </c>
      <c r="E46" s="93"/>
      <c r="F46" s="93"/>
      <c r="G46" s="93"/>
      <c r="H46" s="52"/>
      <c r="I46" s="62"/>
      <c r="J46" s="52"/>
      <c r="K46" s="52"/>
      <c r="L46" s="52"/>
      <c r="M46" s="52"/>
      <c r="N46" s="62"/>
      <c r="O46" s="52"/>
      <c r="P46" s="6"/>
      <c r="Q46" s="6"/>
      <c r="R46" s="95"/>
      <c r="S46" s="143"/>
    </row>
    <row r="47" spans="1:19" ht="15">
      <c r="A47" s="61" t="s">
        <v>33</v>
      </c>
      <c r="B47" s="61" t="s">
        <v>281</v>
      </c>
      <c r="C47" s="491">
        <v>2900</v>
      </c>
      <c r="D47" s="491"/>
      <c r="E47" s="491"/>
      <c r="F47" s="491"/>
      <c r="G47" s="491"/>
      <c r="H47" s="52"/>
      <c r="I47" s="62"/>
      <c r="J47" s="52"/>
      <c r="K47" s="52"/>
      <c r="L47" s="52"/>
      <c r="M47" s="52"/>
      <c r="N47" s="62"/>
      <c r="O47" s="52"/>
      <c r="P47" s="6"/>
      <c r="Q47" s="6"/>
      <c r="R47" s="95"/>
      <c r="S47" s="143"/>
    </row>
    <row r="48" spans="1:23" s="20" customFormat="1" ht="15">
      <c r="A48" s="61" t="s">
        <v>38</v>
      </c>
      <c r="B48" s="61" t="s">
        <v>39</v>
      </c>
      <c r="C48" s="492">
        <v>1251</v>
      </c>
      <c r="D48" s="492">
        <v>2743</v>
      </c>
      <c r="E48" s="492"/>
      <c r="F48" s="492"/>
      <c r="G48" s="492"/>
      <c r="H48" s="52"/>
      <c r="I48" s="62"/>
      <c r="J48" s="52"/>
      <c r="K48" s="52"/>
      <c r="L48" s="52"/>
      <c r="M48" s="52"/>
      <c r="N48" s="62"/>
      <c r="O48" s="52"/>
      <c r="P48" s="6"/>
      <c r="Q48" s="6"/>
      <c r="R48" s="143"/>
      <c r="S48" s="143"/>
      <c r="T48"/>
      <c r="U48"/>
      <c r="V48"/>
      <c r="W48"/>
    </row>
    <row r="49" spans="1:23" ht="16.5" thickBot="1">
      <c r="A49" s="532" t="s">
        <v>40</v>
      </c>
      <c r="B49" s="532" t="s">
        <v>41</v>
      </c>
      <c r="C49" s="533">
        <f>SUM(C45:C48)</f>
        <v>5851</v>
      </c>
      <c r="D49" s="533">
        <f>SUM(D45:D48)</f>
        <v>12900</v>
      </c>
      <c r="E49" s="302">
        <f>SUM(E45:E48)</f>
        <v>0</v>
      </c>
      <c r="F49" s="302">
        <f>SUM(F45:F48)</f>
        <v>0</v>
      </c>
      <c r="G49" s="302">
        <f>SUM(G45:G48)</f>
        <v>0</v>
      </c>
      <c r="H49" s="99"/>
      <c r="I49" s="140"/>
      <c r="J49" s="99"/>
      <c r="K49" s="99"/>
      <c r="L49" s="99"/>
      <c r="M49" s="99"/>
      <c r="N49" s="140"/>
      <c r="O49" s="99"/>
      <c r="P49" s="28"/>
      <c r="Q49" s="28"/>
      <c r="R49" s="143"/>
      <c r="S49" s="143"/>
      <c r="T49" s="20"/>
      <c r="U49" s="20"/>
      <c r="V49" s="20"/>
      <c r="W49" s="20"/>
    </row>
    <row r="50" spans="1:19" ht="15">
      <c r="A50" s="40"/>
      <c r="B50" s="305" t="s">
        <v>221</v>
      </c>
      <c r="C50" s="93"/>
      <c r="D50" s="93"/>
      <c r="E50" s="93"/>
      <c r="F50" s="93"/>
      <c r="G50" s="93"/>
      <c r="H50" s="52"/>
      <c r="I50" s="62"/>
      <c r="J50" s="52"/>
      <c r="K50" s="52"/>
      <c r="L50" s="52"/>
      <c r="M50" s="52"/>
      <c r="N50" s="62"/>
      <c r="O50" s="52"/>
      <c r="P50" s="6"/>
      <c r="Q50" s="6"/>
      <c r="R50" s="143"/>
      <c r="S50" s="143"/>
    </row>
    <row r="51" spans="1:19" ht="15">
      <c r="A51" s="40" t="s">
        <v>18</v>
      </c>
      <c r="B51" s="307" t="s">
        <v>260</v>
      </c>
      <c r="C51" s="93">
        <v>1248</v>
      </c>
      <c r="D51" s="93"/>
      <c r="E51" s="93"/>
      <c r="F51" s="93"/>
      <c r="G51" s="93"/>
      <c r="H51" s="52"/>
      <c r="I51" s="62"/>
      <c r="J51" s="52"/>
      <c r="K51" s="52"/>
      <c r="L51" s="52"/>
      <c r="M51" s="52"/>
      <c r="N51" s="62"/>
      <c r="O51" s="52"/>
      <c r="P51" s="6"/>
      <c r="Q51" s="6"/>
      <c r="R51" s="143"/>
      <c r="S51" s="143"/>
    </row>
    <row r="52" spans="1:19" ht="15">
      <c r="A52" s="40" t="s">
        <v>33</v>
      </c>
      <c r="B52" s="40" t="s">
        <v>168</v>
      </c>
      <c r="C52" s="93">
        <v>2315</v>
      </c>
      <c r="D52" s="93">
        <v>2315</v>
      </c>
      <c r="E52" s="94"/>
      <c r="F52" s="94"/>
      <c r="G52" s="94"/>
      <c r="H52" s="52"/>
      <c r="I52" s="62"/>
      <c r="J52" s="52"/>
      <c r="K52" s="52"/>
      <c r="L52" s="52"/>
      <c r="M52" s="52"/>
      <c r="N52" s="62"/>
      <c r="O52" s="52"/>
      <c r="P52" s="6"/>
      <c r="Q52" s="6"/>
      <c r="R52" s="143"/>
      <c r="S52" s="143"/>
    </row>
    <row r="53" spans="1:19" ht="15">
      <c r="A53" s="40" t="s">
        <v>38</v>
      </c>
      <c r="B53" s="83" t="s">
        <v>372</v>
      </c>
      <c r="C53" s="170"/>
      <c r="D53" s="170">
        <v>121546</v>
      </c>
      <c r="E53" s="534"/>
      <c r="F53" s="534"/>
      <c r="G53" s="534"/>
      <c r="H53" s="52"/>
      <c r="I53" s="62"/>
      <c r="J53" s="52"/>
      <c r="K53" s="52"/>
      <c r="L53" s="52"/>
      <c r="M53" s="52"/>
      <c r="N53" s="62"/>
      <c r="O53" s="52"/>
      <c r="P53" s="6"/>
      <c r="Q53" s="6"/>
      <c r="R53" s="143"/>
      <c r="S53" s="143"/>
    </row>
    <row r="54" spans="1:19" ht="15">
      <c r="A54" s="40" t="s">
        <v>19</v>
      </c>
      <c r="B54" s="83" t="s">
        <v>373</v>
      </c>
      <c r="C54" s="170"/>
      <c r="D54" s="170">
        <v>165283</v>
      </c>
      <c r="E54" s="534"/>
      <c r="F54" s="534"/>
      <c r="G54" s="534"/>
      <c r="H54" s="52"/>
      <c r="I54" s="62"/>
      <c r="J54" s="52"/>
      <c r="K54" s="52"/>
      <c r="L54" s="52"/>
      <c r="M54" s="52"/>
      <c r="N54" s="62"/>
      <c r="O54" s="52"/>
      <c r="P54" s="6"/>
      <c r="Q54" s="6"/>
      <c r="R54" s="143"/>
      <c r="S54" s="143"/>
    </row>
    <row r="55" spans="1:19" ht="15">
      <c r="A55" s="40" t="s">
        <v>20</v>
      </c>
      <c r="B55" s="83" t="s">
        <v>374</v>
      </c>
      <c r="C55" s="170"/>
      <c r="D55" s="170">
        <v>551</v>
      </c>
      <c r="E55" s="534"/>
      <c r="F55" s="534"/>
      <c r="G55" s="534"/>
      <c r="H55" s="52"/>
      <c r="I55" s="62"/>
      <c r="J55" s="52"/>
      <c r="K55" s="52"/>
      <c r="L55" s="52"/>
      <c r="M55" s="52"/>
      <c r="N55" s="62"/>
      <c r="O55" s="52"/>
      <c r="P55" s="6"/>
      <c r="Q55" s="6"/>
      <c r="R55" s="143"/>
      <c r="S55" s="143"/>
    </row>
    <row r="56" spans="1:19" ht="15">
      <c r="A56" s="40" t="s">
        <v>88</v>
      </c>
      <c r="B56" s="83" t="s">
        <v>376</v>
      </c>
      <c r="C56" s="170"/>
      <c r="D56" s="170"/>
      <c r="E56" s="534"/>
      <c r="F56" s="534">
        <v>512</v>
      </c>
      <c r="G56" s="534"/>
      <c r="H56" s="52"/>
      <c r="I56" s="62"/>
      <c r="J56" s="52"/>
      <c r="K56" s="52"/>
      <c r="L56" s="52"/>
      <c r="M56" s="52"/>
      <c r="N56" s="62"/>
      <c r="O56" s="52"/>
      <c r="P56" s="6"/>
      <c r="Q56" s="6"/>
      <c r="R56" s="143"/>
      <c r="S56" s="143"/>
    </row>
    <row r="57" spans="1:23" s="20" customFormat="1" ht="15.75" thickBot="1">
      <c r="A57" s="40" t="s">
        <v>42</v>
      </c>
      <c r="B57" s="83" t="s">
        <v>44</v>
      </c>
      <c r="C57" s="170"/>
      <c r="D57" s="170">
        <v>77592</v>
      </c>
      <c r="E57" s="170"/>
      <c r="F57" s="170">
        <v>138</v>
      </c>
      <c r="G57" s="170"/>
      <c r="H57" s="52"/>
      <c r="I57" s="62"/>
      <c r="J57" s="52"/>
      <c r="K57" s="52"/>
      <c r="L57" s="52"/>
      <c r="M57" s="52"/>
      <c r="N57" s="62"/>
      <c r="O57" s="52"/>
      <c r="P57" s="6"/>
      <c r="Q57" s="6"/>
      <c r="R57" s="144"/>
      <c r="S57" s="143"/>
      <c r="T57" s="96"/>
      <c r="U57" s="96"/>
      <c r="V57" s="96"/>
      <c r="W57" s="96"/>
    </row>
    <row r="58" spans="1:23" s="20" customFormat="1" ht="15.75" thickBot="1">
      <c r="A58" s="40"/>
      <c r="B58" s="83" t="s">
        <v>169</v>
      </c>
      <c r="C58" s="173">
        <f>SUM(C50:C57)</f>
        <v>3563</v>
      </c>
      <c r="D58" s="173">
        <f>SUM(D50:D57)</f>
        <v>367287</v>
      </c>
      <c r="E58" s="173">
        <f>SUM(E50:E57)</f>
        <v>0</v>
      </c>
      <c r="F58" s="173">
        <f>SUM(F50:F57)</f>
        <v>650</v>
      </c>
      <c r="G58" s="173">
        <f>SUM(G50:G57)</f>
        <v>0</v>
      </c>
      <c r="H58" s="52"/>
      <c r="I58" s="62"/>
      <c r="J58" s="52"/>
      <c r="K58" s="52"/>
      <c r="L58" s="52"/>
      <c r="M58" s="52"/>
      <c r="N58" s="62"/>
      <c r="O58" s="52"/>
      <c r="P58" s="6"/>
      <c r="Q58" s="6"/>
      <c r="R58" s="144"/>
      <c r="S58" s="143"/>
      <c r="T58" s="96"/>
      <c r="U58" s="96"/>
      <c r="V58" s="96"/>
      <c r="W58" s="96"/>
    </row>
    <row r="59" spans="1:23" ht="16.5" thickBot="1">
      <c r="A59" s="32" t="s">
        <v>46</v>
      </c>
      <c r="B59" s="174" t="s">
        <v>47</v>
      </c>
      <c r="C59" s="175">
        <f>SUM(C58,C49)</f>
        <v>9414</v>
      </c>
      <c r="D59" s="175">
        <f>SUM(D58,D49)</f>
        <v>380187</v>
      </c>
      <c r="E59" s="175">
        <f>SUM(E58,E49)</f>
        <v>0</v>
      </c>
      <c r="F59" s="175">
        <f>SUM(F58,F49)</f>
        <v>650</v>
      </c>
      <c r="G59" s="175">
        <f>SUM(G58,G49)</f>
        <v>0</v>
      </c>
      <c r="H59" s="99"/>
      <c r="I59" s="140"/>
      <c r="J59" s="99"/>
      <c r="K59" s="99"/>
      <c r="L59" s="99"/>
      <c r="M59" s="99"/>
      <c r="N59" s="140"/>
      <c r="O59" s="99"/>
      <c r="P59" s="28"/>
      <c r="Q59" s="28"/>
      <c r="R59" s="95"/>
      <c r="S59" s="143"/>
      <c r="T59" s="6"/>
      <c r="U59" s="6"/>
      <c r="V59" s="6"/>
      <c r="W59" s="6"/>
    </row>
    <row r="60" spans="1:23" ht="15">
      <c r="A60" s="40" t="s">
        <v>18</v>
      </c>
      <c r="B60" s="61" t="s">
        <v>48</v>
      </c>
      <c r="C60" s="172"/>
      <c r="D60" s="172"/>
      <c r="E60" s="172"/>
      <c r="F60" s="172"/>
      <c r="G60" s="172"/>
      <c r="H60" s="52"/>
      <c r="I60" s="62"/>
      <c r="J60" s="52"/>
      <c r="K60" s="52"/>
      <c r="L60" s="52"/>
      <c r="M60" s="52"/>
      <c r="N60" s="62"/>
      <c r="O60" s="52"/>
      <c r="P60" s="6"/>
      <c r="Q60" s="6"/>
      <c r="R60" s="63"/>
      <c r="S60" s="63"/>
      <c r="T60" s="6"/>
      <c r="U60" s="6"/>
      <c r="V60" s="6"/>
      <c r="W60" s="6"/>
    </row>
    <row r="61" spans="1:23" ht="15">
      <c r="A61" s="40" t="s">
        <v>33</v>
      </c>
      <c r="B61" s="40" t="s">
        <v>127</v>
      </c>
      <c r="C61" s="94"/>
      <c r="D61" s="94"/>
      <c r="E61" s="94"/>
      <c r="F61" s="94"/>
      <c r="G61" s="94"/>
      <c r="H61" s="52"/>
      <c r="I61" s="62"/>
      <c r="J61" s="52"/>
      <c r="K61" s="52"/>
      <c r="L61" s="52"/>
      <c r="M61" s="52"/>
      <c r="N61" s="62"/>
      <c r="O61" s="52"/>
      <c r="P61" s="6"/>
      <c r="Q61" s="6"/>
      <c r="R61" s="63"/>
      <c r="S61" s="63"/>
      <c r="T61" s="6"/>
      <c r="U61" s="6"/>
      <c r="V61" s="6"/>
      <c r="W61" s="6"/>
    </row>
    <row r="62" spans="1:23" ht="15">
      <c r="A62" s="40" t="s">
        <v>38</v>
      </c>
      <c r="B62" s="40" t="s">
        <v>170</v>
      </c>
      <c r="C62" s="94">
        <v>5972</v>
      </c>
      <c r="D62" s="94"/>
      <c r="E62" s="93"/>
      <c r="F62" s="93"/>
      <c r="G62" s="93"/>
      <c r="H62" s="52"/>
      <c r="I62" s="62"/>
      <c r="J62" s="52"/>
      <c r="K62" s="52"/>
      <c r="L62" s="52"/>
      <c r="M62" s="52"/>
      <c r="N62" s="62"/>
      <c r="O62" s="52"/>
      <c r="P62" s="6"/>
      <c r="Q62" s="6"/>
      <c r="R62" s="63"/>
      <c r="S62" s="63"/>
      <c r="T62" s="6"/>
      <c r="U62" s="6"/>
      <c r="V62" s="6"/>
      <c r="W62" s="6"/>
    </row>
    <row r="63" spans="1:23" ht="15">
      <c r="A63" s="40" t="s">
        <v>19</v>
      </c>
      <c r="B63" s="40" t="s">
        <v>218</v>
      </c>
      <c r="C63" s="94"/>
      <c r="D63" s="94">
        <v>9024</v>
      </c>
      <c r="E63" s="93"/>
      <c r="F63" s="93"/>
      <c r="G63" s="93"/>
      <c r="H63" s="52"/>
      <c r="I63" s="62"/>
      <c r="J63" s="52"/>
      <c r="K63" s="52"/>
      <c r="L63" s="52"/>
      <c r="M63" s="52"/>
      <c r="N63" s="62"/>
      <c r="O63" s="52"/>
      <c r="P63" s="6"/>
      <c r="Q63" s="6"/>
      <c r="R63" s="63"/>
      <c r="S63" s="63"/>
      <c r="T63" s="6"/>
      <c r="U63" s="6"/>
      <c r="V63" s="6"/>
      <c r="W63" s="6"/>
    </row>
    <row r="64" spans="1:23" s="20" customFormat="1" ht="15">
      <c r="A64" s="40" t="s">
        <v>20</v>
      </c>
      <c r="B64" s="40" t="s">
        <v>312</v>
      </c>
      <c r="C64" s="94">
        <v>28000</v>
      </c>
      <c r="D64" s="94"/>
      <c r="E64" s="93"/>
      <c r="F64" s="93"/>
      <c r="G64" s="93"/>
      <c r="H64" s="52"/>
      <c r="I64" s="62"/>
      <c r="J64" s="52"/>
      <c r="K64" s="52"/>
      <c r="L64" s="52"/>
      <c r="M64" s="52"/>
      <c r="N64" s="62"/>
      <c r="O64" s="52"/>
      <c r="P64" s="6"/>
      <c r="Q64" s="6"/>
      <c r="R64" s="63"/>
      <c r="S64" s="63"/>
      <c r="T64" s="96"/>
      <c r="U64" s="96"/>
      <c r="V64" s="96"/>
      <c r="W64" s="96"/>
    </row>
    <row r="65" spans="1:23" s="20" customFormat="1" ht="15">
      <c r="A65" s="40"/>
      <c r="B65" s="83" t="s">
        <v>202</v>
      </c>
      <c r="C65" s="94">
        <v>2202</v>
      </c>
      <c r="D65" s="94">
        <v>12791</v>
      </c>
      <c r="E65" s="93"/>
      <c r="F65" s="170"/>
      <c r="G65" s="170"/>
      <c r="H65" s="52"/>
      <c r="I65" s="62"/>
      <c r="J65" s="52"/>
      <c r="K65" s="52"/>
      <c r="L65" s="52"/>
      <c r="M65" s="52"/>
      <c r="N65" s="62"/>
      <c r="O65" s="52"/>
      <c r="P65" s="6"/>
      <c r="Q65" s="6"/>
      <c r="R65" s="63"/>
      <c r="S65" s="63"/>
      <c r="T65" s="96"/>
      <c r="U65" s="96"/>
      <c r="V65" s="96"/>
      <c r="W65" s="96"/>
    </row>
    <row r="66" spans="1:23" s="20" customFormat="1" ht="15">
      <c r="A66" s="40"/>
      <c r="B66" s="291" t="s">
        <v>203</v>
      </c>
      <c r="C66" s="292">
        <f>SUM(C63:C65)</f>
        <v>30202</v>
      </c>
      <c r="D66" s="292">
        <f>SUM(D63:D65)</f>
        <v>21815</v>
      </c>
      <c r="E66" s="292">
        <f>SUM(E63:E65)</f>
        <v>0</v>
      </c>
      <c r="F66" s="292">
        <f>SUM(F63:F65)</f>
        <v>0</v>
      </c>
      <c r="G66" s="292">
        <f>SUM(G63:G65)</f>
        <v>0</v>
      </c>
      <c r="H66" s="52"/>
      <c r="I66" s="62"/>
      <c r="J66" s="52"/>
      <c r="K66" s="52"/>
      <c r="L66" s="52"/>
      <c r="M66" s="52"/>
      <c r="N66" s="62"/>
      <c r="O66" s="52"/>
      <c r="P66" s="6"/>
      <c r="Q66" s="6"/>
      <c r="R66" s="63"/>
      <c r="S66" s="63"/>
      <c r="T66" s="96"/>
      <c r="U66" s="96"/>
      <c r="V66" s="96"/>
      <c r="W66" s="96"/>
    </row>
    <row r="67" spans="1:23" s="20" customFormat="1" ht="15.75" thickBot="1">
      <c r="A67" s="40" t="s">
        <v>88</v>
      </c>
      <c r="B67" s="83" t="s">
        <v>49</v>
      </c>
      <c r="C67" s="170"/>
      <c r="D67" s="170"/>
      <c r="E67" s="170"/>
      <c r="F67" s="170"/>
      <c r="G67" s="170"/>
      <c r="H67" s="52"/>
      <c r="I67" s="141"/>
      <c r="J67" s="52"/>
      <c r="K67" s="52"/>
      <c r="L67" s="52"/>
      <c r="M67" s="52"/>
      <c r="N67" s="62"/>
      <c r="O67" s="52"/>
      <c r="P67" s="6"/>
      <c r="Q67" s="6"/>
      <c r="R67" s="63"/>
      <c r="S67" s="63"/>
      <c r="T67" s="96"/>
      <c r="U67" s="96"/>
      <c r="V67" s="96"/>
      <c r="W67" s="96"/>
    </row>
    <row r="68" spans="1:23" ht="16.5" thickBot="1">
      <c r="A68" s="97" t="s">
        <v>50</v>
      </c>
      <c r="B68" s="174" t="s">
        <v>51</v>
      </c>
      <c r="C68" s="175">
        <f>SUM(C60,C61,C62,C66)</f>
        <v>36174</v>
      </c>
      <c r="D68" s="175">
        <f>SUM(D60,D61,D62,D66)</f>
        <v>21815</v>
      </c>
      <c r="E68" s="175">
        <f>SUM(E60,E61,E62,E66)</f>
        <v>0</v>
      </c>
      <c r="F68" s="175">
        <f>SUM(F60,F61,F62,F66)</f>
        <v>0</v>
      </c>
      <c r="G68" s="175">
        <f>SUM(G60,G61,G62,G66)</f>
        <v>0</v>
      </c>
      <c r="H68" s="99"/>
      <c r="I68" s="140"/>
      <c r="J68" s="99"/>
      <c r="K68" s="99"/>
      <c r="L68" s="99"/>
      <c r="M68" s="99"/>
      <c r="N68" s="140"/>
      <c r="O68" s="140"/>
      <c r="P68" s="28"/>
      <c r="Q68" s="28"/>
      <c r="R68" s="63"/>
      <c r="S68" s="63"/>
      <c r="T68" s="6"/>
      <c r="U68" s="6"/>
      <c r="V68" s="6"/>
      <c r="W68" s="6"/>
    </row>
    <row r="69" spans="1:23" ht="33" customHeight="1" thickBot="1">
      <c r="A69" s="100"/>
      <c r="B69" s="339" t="s">
        <v>52</v>
      </c>
      <c r="C69" s="175">
        <f>SUM(C68,C59,C44,C33,C19,C13)</f>
        <v>97174</v>
      </c>
      <c r="D69" s="175">
        <f>SUM(D68,D59,D44,D33,D19,D13)</f>
        <v>652948</v>
      </c>
      <c r="E69" s="175">
        <f>SUM(E68,E59,E44,E33,E19,E13)</f>
        <v>73126</v>
      </c>
      <c r="F69" s="175">
        <f>SUM(F68,F59,F44,F33,F19,F13)</f>
        <v>102435</v>
      </c>
      <c r="G69" s="175">
        <f>SUM(G68,G59,G44,G32,G25,G19,G13)</f>
        <v>62886</v>
      </c>
      <c r="H69" s="99"/>
      <c r="I69" s="140"/>
      <c r="J69" s="99"/>
      <c r="K69" s="99"/>
      <c r="L69" s="99"/>
      <c r="M69" s="99"/>
      <c r="N69" s="140"/>
      <c r="O69" s="99"/>
      <c r="P69" s="28"/>
      <c r="Q69" s="28"/>
      <c r="R69" s="28"/>
      <c r="S69" s="31"/>
      <c r="T69" s="28"/>
      <c r="U69" s="28"/>
      <c r="V69" s="28"/>
      <c r="W69" s="28"/>
    </row>
    <row r="70" spans="1:23" ht="15.75">
      <c r="A70" s="6"/>
      <c r="B70" s="6"/>
      <c r="C70" s="99"/>
      <c r="D70" s="99"/>
      <c r="E70" s="99"/>
      <c r="F70" s="99"/>
      <c r="G70" s="52"/>
      <c r="H70" s="52"/>
      <c r="I70" s="62"/>
      <c r="J70" s="52"/>
      <c r="K70" s="52"/>
      <c r="L70" s="52"/>
      <c r="M70" s="52"/>
      <c r="N70" s="62"/>
      <c r="O70" s="52"/>
      <c r="P70" s="6"/>
      <c r="Q70" s="6"/>
      <c r="R70" s="142"/>
      <c r="S70" s="142"/>
      <c r="T70" s="6"/>
      <c r="U70" s="6"/>
      <c r="V70" s="6"/>
      <c r="W70" s="6"/>
    </row>
    <row r="71" spans="1:23" ht="15">
      <c r="A71" s="6"/>
      <c r="B71" s="6"/>
      <c r="C71" s="52"/>
      <c r="D71" s="52"/>
      <c r="E71" s="52"/>
      <c r="F71" s="52"/>
      <c r="G71" s="52"/>
      <c r="H71" s="52"/>
      <c r="I71" s="62"/>
      <c r="J71" s="52"/>
      <c r="K71" s="52"/>
      <c r="L71" s="52"/>
      <c r="M71" s="52"/>
      <c r="N71" s="62"/>
      <c r="O71" s="52"/>
      <c r="P71" s="6"/>
      <c r="Q71" s="6"/>
      <c r="R71" s="142"/>
      <c r="S71" s="142"/>
      <c r="T71" s="6"/>
      <c r="U71" s="6"/>
      <c r="V71" s="6"/>
      <c r="W71" s="6"/>
    </row>
    <row r="72" spans="3:19" ht="12.75">
      <c r="C72" s="6"/>
      <c r="D72" s="6"/>
      <c r="E72" s="6"/>
      <c r="F72" s="6"/>
      <c r="I72" s="50"/>
      <c r="N72" s="50"/>
      <c r="O72" s="6"/>
      <c r="P72" s="6"/>
      <c r="Q72" s="6"/>
      <c r="R72" s="142"/>
      <c r="S72" s="6"/>
    </row>
    <row r="73" spans="3:14" ht="12.75">
      <c r="C73" s="6"/>
      <c r="D73" s="6"/>
      <c r="E73" s="6"/>
      <c r="F73" s="6"/>
      <c r="I73" s="50"/>
      <c r="N73" s="50"/>
    </row>
    <row r="74" spans="3:14" ht="12.75">
      <c r="C74" s="6"/>
      <c r="D74" s="6"/>
      <c r="E74" s="6"/>
      <c r="F74" s="6"/>
      <c r="N74" s="50"/>
    </row>
    <row r="75" spans="3:6" ht="12.75">
      <c r="C75" s="6"/>
      <c r="D75" s="6"/>
      <c r="E75" s="6"/>
      <c r="F75" s="6"/>
    </row>
    <row r="76" spans="3:6" ht="12.75">
      <c r="C76" s="6"/>
      <c r="D76" s="6"/>
      <c r="E76" s="6"/>
      <c r="F76" s="6"/>
    </row>
    <row r="77" spans="3:6" ht="12.75">
      <c r="C77" s="6"/>
      <c r="D77" s="6"/>
      <c r="E77" s="6"/>
      <c r="F77" s="6"/>
    </row>
    <row r="78" spans="3:6" ht="12.75">
      <c r="C78" s="6"/>
      <c r="D78" s="6"/>
      <c r="E78" s="6"/>
      <c r="F78" s="6"/>
    </row>
    <row r="86" ht="12.75">
      <c r="O86" s="6"/>
    </row>
    <row r="87" ht="12.75">
      <c r="O87" s="6"/>
    </row>
    <row r="88" ht="12.75">
      <c r="O88" s="6"/>
    </row>
    <row r="89" spans="13:15" ht="12.75">
      <c r="M89" s="50"/>
      <c r="O89" s="6"/>
    </row>
    <row r="90" spans="13:15" ht="12.75">
      <c r="M90" s="50"/>
      <c r="O90" s="6"/>
    </row>
    <row r="91" spans="13:15" ht="12.75">
      <c r="M91" s="50"/>
      <c r="O91" s="6"/>
    </row>
    <row r="92" spans="12:15" ht="12.75">
      <c r="L92" s="96"/>
      <c r="M92" s="130"/>
      <c r="O92" s="6"/>
    </row>
    <row r="93" spans="13:15" ht="12.75">
      <c r="M93" s="50"/>
      <c r="O93" s="6"/>
    </row>
    <row r="94" spans="13:15" ht="12.75">
      <c r="M94" s="50"/>
      <c r="O94" s="6"/>
    </row>
    <row r="95" spans="13:15" ht="12.75">
      <c r="M95" s="50"/>
      <c r="O95" s="6"/>
    </row>
    <row r="96" spans="13:15" ht="12.75">
      <c r="M96" s="50"/>
      <c r="O96" s="6"/>
    </row>
    <row r="97" spans="13:15" ht="12.75">
      <c r="M97" s="50"/>
      <c r="O97" s="6"/>
    </row>
    <row r="98" spans="13:15" ht="12.75">
      <c r="M98" s="50"/>
      <c r="O98" s="6"/>
    </row>
    <row r="99" spans="12:15" ht="12.75">
      <c r="L99" s="96"/>
      <c r="M99" s="130"/>
      <c r="O99" s="6"/>
    </row>
    <row r="100" spans="13:15" ht="12.75">
      <c r="M100" s="50"/>
      <c r="O100" s="6"/>
    </row>
    <row r="101" spans="13:15" ht="12.75">
      <c r="M101" s="50"/>
      <c r="O101" s="6"/>
    </row>
    <row r="102" spans="13:15" ht="12.75">
      <c r="M102" s="50"/>
      <c r="O102" s="6"/>
    </row>
    <row r="103" spans="13:15" ht="12.75">
      <c r="M103" s="50"/>
      <c r="O103" s="6"/>
    </row>
    <row r="104" spans="13:15" ht="12.75">
      <c r="M104" s="50"/>
      <c r="O104" s="6"/>
    </row>
    <row r="105" spans="12:15" ht="12.75">
      <c r="L105" s="96"/>
      <c r="M105" s="130"/>
      <c r="O105" s="6"/>
    </row>
    <row r="106" spans="13:15" ht="12.75">
      <c r="M106" s="50"/>
      <c r="O106" s="6"/>
    </row>
    <row r="107" spans="13:15" ht="12.75">
      <c r="M107" s="50"/>
      <c r="O107" s="6"/>
    </row>
    <row r="108" spans="13:15" ht="12.75">
      <c r="M108" s="50"/>
      <c r="O108" s="6"/>
    </row>
    <row r="109" spans="12:15" ht="12.75">
      <c r="L109" s="96"/>
      <c r="M109" s="130"/>
      <c r="O109" s="6"/>
    </row>
    <row r="110" spans="13:15" ht="12.75">
      <c r="M110" s="50"/>
      <c r="O110" s="6"/>
    </row>
    <row r="111" spans="13:15" ht="12.75">
      <c r="M111" s="50"/>
      <c r="O111" s="6"/>
    </row>
    <row r="112" spans="13:15" ht="12.75">
      <c r="M112" s="50"/>
      <c r="O112" s="6"/>
    </row>
    <row r="113" spans="13:15" ht="12.75">
      <c r="M113" s="50"/>
      <c r="O113" s="6"/>
    </row>
    <row r="114" spans="13:15" ht="12.75">
      <c r="M114" s="50"/>
      <c r="O114" s="6"/>
    </row>
    <row r="115" spans="13:15" ht="12.75">
      <c r="M115" s="50"/>
      <c r="O115" s="6"/>
    </row>
    <row r="116" spans="12:15" ht="12.75">
      <c r="L116" s="96"/>
      <c r="M116" s="130"/>
      <c r="O116" s="6"/>
    </row>
    <row r="117" spans="13:15" ht="12.75">
      <c r="M117" s="50"/>
      <c r="O117" s="6"/>
    </row>
    <row r="118" spans="13:15" ht="12.75">
      <c r="M118" s="50"/>
      <c r="O118" s="6"/>
    </row>
    <row r="119" spans="13:15" ht="12.75">
      <c r="M119" s="50"/>
      <c r="O119" s="6"/>
    </row>
    <row r="120" spans="13:15" ht="12.75">
      <c r="M120" s="50"/>
      <c r="O120" s="6"/>
    </row>
    <row r="121" spans="13:15" ht="12.75">
      <c r="M121" s="50"/>
      <c r="O121" s="6"/>
    </row>
    <row r="122" spans="12:15" ht="12.75">
      <c r="L122" s="96"/>
      <c r="M122" s="130"/>
      <c r="O122" s="6"/>
    </row>
    <row r="123" spans="13:15" ht="12.75">
      <c r="M123" s="50"/>
      <c r="O123" s="6"/>
    </row>
    <row r="124" spans="13:15" ht="12.75">
      <c r="M124" s="50"/>
      <c r="O124" s="6"/>
    </row>
    <row r="125" spans="13:15" ht="12.75">
      <c r="M125" s="50"/>
      <c r="O125" s="6"/>
    </row>
    <row r="126" spans="13:15" ht="12.75">
      <c r="M126" s="50"/>
      <c r="O126" s="6"/>
    </row>
    <row r="127" spans="13:15" ht="12.75">
      <c r="M127" s="50"/>
      <c r="O127" s="6"/>
    </row>
    <row r="128" spans="13:15" ht="12.75">
      <c r="M128" s="50"/>
      <c r="O128" s="6"/>
    </row>
    <row r="129" spans="13:15" ht="12.75">
      <c r="M129" s="50"/>
      <c r="O129" s="6"/>
    </row>
    <row r="130" spans="13:15" ht="12.75">
      <c r="M130" s="50"/>
      <c r="O130" s="6"/>
    </row>
    <row r="131" spans="12:15" ht="12.75">
      <c r="L131" s="28"/>
      <c r="M131" s="31"/>
      <c r="O131" s="6"/>
    </row>
    <row r="132" spans="13:15" ht="12.75">
      <c r="M132" s="50"/>
      <c r="O132" s="6"/>
    </row>
    <row r="133" spans="13:15" ht="12.75">
      <c r="M133" s="50"/>
      <c r="O133" s="6"/>
    </row>
    <row r="134" spans="13:15" ht="12.75">
      <c r="M134" s="50"/>
      <c r="O134" s="6"/>
    </row>
    <row r="135" spans="13:15" ht="12.75">
      <c r="M135" s="50"/>
      <c r="O135" s="6"/>
    </row>
    <row r="136" spans="13:15" ht="12.75">
      <c r="M136" s="50"/>
      <c r="O136" s="6"/>
    </row>
    <row r="137" spans="13:15" ht="12.75">
      <c r="M137" s="50"/>
      <c r="O137" s="6"/>
    </row>
    <row r="138" spans="13:15" ht="12.75">
      <c r="M138" s="50"/>
      <c r="O138" s="6"/>
    </row>
    <row r="139" spans="13:15" ht="12.75">
      <c r="M139" s="50"/>
      <c r="O139" s="6"/>
    </row>
    <row r="140" spans="13:15" ht="12.75">
      <c r="M140" s="50"/>
      <c r="O140" s="6"/>
    </row>
    <row r="141" spans="13:15" ht="12.75">
      <c r="M141" s="50"/>
      <c r="O141" s="6"/>
    </row>
    <row r="142" spans="12:15" ht="12.75">
      <c r="L142" s="28"/>
      <c r="M142" s="31"/>
      <c r="O142" s="6"/>
    </row>
    <row r="143" spans="13:15" ht="12.75">
      <c r="M143" s="50"/>
      <c r="O143" s="6"/>
    </row>
    <row r="144" spans="13:15" ht="12.75">
      <c r="M144" s="50"/>
      <c r="O144" s="6"/>
    </row>
    <row r="145" spans="13:15" ht="12.75">
      <c r="M145" s="50"/>
      <c r="O145" s="6"/>
    </row>
    <row r="146" spans="13:15" ht="12.75">
      <c r="M146" s="50"/>
      <c r="O146" s="6"/>
    </row>
    <row r="147" spans="13:15" ht="12.75">
      <c r="M147" s="50"/>
      <c r="O147" s="6"/>
    </row>
    <row r="148" spans="12:15" ht="12.75">
      <c r="L148" s="28"/>
      <c r="M148" s="31"/>
      <c r="O148" s="6"/>
    </row>
    <row r="149" spans="12:15" ht="12.75">
      <c r="L149" s="28"/>
      <c r="M149" s="31"/>
      <c r="O149" s="6"/>
    </row>
    <row r="150" spans="13:15" ht="12.75">
      <c r="M150" s="50"/>
      <c r="O150" s="6"/>
    </row>
    <row r="151" spans="13:15" ht="12.75">
      <c r="M151" s="50"/>
      <c r="O151" s="6"/>
    </row>
    <row r="152" spans="13:15" ht="12.75">
      <c r="M152" s="50"/>
      <c r="O152" s="6"/>
    </row>
    <row r="153" spans="13:15" ht="12.75">
      <c r="M153" s="50"/>
      <c r="O153" s="6"/>
    </row>
    <row r="154" spans="13:15" ht="12.75">
      <c r="M154" s="50"/>
      <c r="O154" s="6"/>
    </row>
    <row r="155" ht="12.75">
      <c r="O155" s="6"/>
    </row>
    <row r="156" ht="12.75">
      <c r="O156" s="6"/>
    </row>
    <row r="157" ht="12.75">
      <c r="O157" s="6"/>
    </row>
    <row r="158" ht="12.75">
      <c r="O158" s="6"/>
    </row>
    <row r="159" ht="12.75">
      <c r="O159" s="6"/>
    </row>
    <row r="160" ht="12.75">
      <c r="O160" s="6"/>
    </row>
  </sheetData>
  <sheetProtection/>
  <mergeCells count="6">
    <mergeCell ref="C2:F2"/>
    <mergeCell ref="C7:D8"/>
    <mergeCell ref="E7:F8"/>
    <mergeCell ref="Q31:Q32"/>
    <mergeCell ref="B4:G4"/>
    <mergeCell ref="G7:G8"/>
  </mergeCells>
  <printOptions horizontalCentered="1" verticalCentered="1"/>
  <pageMargins left="0" right="0" top="0.35433070866141736" bottom="0.4330708661417323" header="0.5118110236220472" footer="0.35433070866141736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T160"/>
  <sheetViews>
    <sheetView zoomScalePageLayoutView="0" workbookViewId="0" topLeftCell="A4">
      <selection activeCell="B5" sqref="B5:C5"/>
    </sheetView>
  </sheetViews>
  <sheetFormatPr defaultColWidth="9.00390625" defaultRowHeight="12.75"/>
  <cols>
    <col min="1" max="1" width="4.125" style="0" customWidth="1"/>
    <col min="2" max="2" width="48.375" style="0" customWidth="1"/>
    <col min="3" max="3" width="15.00390625" style="0" customWidth="1"/>
    <col min="4" max="4" width="13.75390625" style="6" customWidth="1"/>
    <col min="5" max="5" width="3.625" style="6" customWidth="1"/>
    <col min="6" max="6" width="4.375" style="6" customWidth="1"/>
    <col min="7" max="7" width="3.875" style="6" customWidth="1"/>
    <col min="8" max="8" width="3.375" style="6" customWidth="1"/>
    <col min="9" max="9" width="3.75390625" style="6" customWidth="1"/>
    <col min="10" max="10" width="2.875" style="6" customWidth="1"/>
    <col min="11" max="11" width="3.375" style="0" customWidth="1"/>
    <col min="12" max="12" width="3.625" style="0" customWidth="1"/>
    <col min="13" max="13" width="3.125" style="0" customWidth="1"/>
    <col min="14" max="14" width="3.75390625" style="0" customWidth="1"/>
    <col min="15" max="15" width="2.875" style="0" customWidth="1"/>
    <col min="16" max="16" width="3.00390625" style="0" customWidth="1"/>
    <col min="17" max="17" width="3.625" style="0" customWidth="1"/>
    <col min="18" max="19" width="3.125" style="0" customWidth="1"/>
    <col min="20" max="20" width="2.75390625" style="0" customWidth="1"/>
    <col min="21" max="22" width="3.125" style="0" customWidth="1"/>
    <col min="23" max="23" width="2.75390625" style="0" customWidth="1"/>
    <col min="24" max="24" width="4.00390625" style="0" customWidth="1"/>
  </cols>
  <sheetData>
    <row r="1" ht="12.75" customHeight="1" hidden="1">
      <c r="B1" s="2" t="s">
        <v>53</v>
      </c>
    </row>
    <row r="2" spans="2:7" ht="12.75" customHeight="1" hidden="1">
      <c r="B2" s="645" t="s">
        <v>106</v>
      </c>
      <c r="C2" s="645"/>
      <c r="D2" s="645"/>
      <c r="E2" s="645"/>
      <c r="F2" s="645"/>
      <c r="G2" s="645"/>
    </row>
    <row r="3" ht="12.75" customHeight="1" hidden="1"/>
    <row r="4" spans="2:3" ht="12.75">
      <c r="B4" s="28" t="s">
        <v>157</v>
      </c>
      <c r="C4" s="6"/>
    </row>
    <row r="5" spans="2:3" ht="18" customHeight="1" thickBot="1">
      <c r="B5" s="646" t="s">
        <v>445</v>
      </c>
      <c r="C5" s="646"/>
    </row>
    <row r="6" spans="2:4" ht="21" customHeight="1" thickBot="1">
      <c r="B6" s="640" t="s">
        <v>364</v>
      </c>
      <c r="C6" s="647"/>
      <c r="D6" s="648"/>
    </row>
    <row r="7" spans="1:20" ht="33" customHeight="1" thickBot="1">
      <c r="A7" s="32" t="s">
        <v>54</v>
      </c>
      <c r="B7" s="202" t="s">
        <v>176</v>
      </c>
      <c r="C7" s="531" t="s">
        <v>377</v>
      </c>
      <c r="D7" s="531" t="s">
        <v>378</v>
      </c>
      <c r="E7" s="130"/>
      <c r="F7" s="28"/>
      <c r="G7" s="28"/>
      <c r="H7" s="28"/>
      <c r="I7" s="96"/>
      <c r="J7" s="130"/>
      <c r="K7" s="96"/>
      <c r="L7" s="96"/>
      <c r="M7" s="118"/>
      <c r="N7" s="96"/>
      <c r="O7" s="130"/>
      <c r="P7" s="6"/>
      <c r="Q7" s="6"/>
      <c r="R7" s="6"/>
      <c r="S7" s="6"/>
      <c r="T7" s="6"/>
    </row>
    <row r="8" spans="1:20" ht="15">
      <c r="A8" s="40" t="s">
        <v>11</v>
      </c>
      <c r="B8" s="61" t="s">
        <v>231</v>
      </c>
      <c r="C8" s="172"/>
      <c r="D8" s="172"/>
      <c r="E8" s="62"/>
      <c r="F8" s="52"/>
      <c r="G8" s="52"/>
      <c r="H8" s="52"/>
      <c r="I8" s="52"/>
      <c r="J8" s="62"/>
      <c r="K8" s="52"/>
      <c r="L8" s="6"/>
      <c r="M8" s="5"/>
      <c r="N8" s="6"/>
      <c r="O8" s="50"/>
      <c r="P8" s="6"/>
      <c r="Q8" s="6"/>
      <c r="R8" s="6"/>
      <c r="S8" s="6"/>
      <c r="T8" s="6"/>
    </row>
    <row r="9" spans="1:20" ht="15">
      <c r="A9" s="40" t="s">
        <v>12</v>
      </c>
      <c r="B9" s="40" t="s">
        <v>13</v>
      </c>
      <c r="C9" s="172"/>
      <c r="D9" s="172"/>
      <c r="E9" s="62"/>
      <c r="F9" s="52"/>
      <c r="G9" s="52"/>
      <c r="H9" s="52"/>
      <c r="I9" s="52"/>
      <c r="J9" s="62"/>
      <c r="K9" s="52"/>
      <c r="L9" s="6"/>
      <c r="M9" s="5"/>
      <c r="N9" s="6"/>
      <c r="O9" s="50"/>
      <c r="P9" s="6"/>
      <c r="Q9" s="6"/>
      <c r="R9" s="6"/>
      <c r="S9" s="6"/>
      <c r="T9" s="6"/>
    </row>
    <row r="10" spans="1:20" ht="15.75" thickBot="1">
      <c r="A10" s="40" t="s">
        <v>14</v>
      </c>
      <c r="B10" s="176" t="s">
        <v>15</v>
      </c>
      <c r="C10" s="172"/>
      <c r="D10" s="172"/>
      <c r="E10" s="62"/>
      <c r="F10" s="52"/>
      <c r="G10" s="52"/>
      <c r="H10" s="52"/>
      <c r="I10" s="52"/>
      <c r="J10" s="62"/>
      <c r="K10" s="52"/>
      <c r="L10" s="6"/>
      <c r="M10" s="5"/>
      <c r="N10" s="6"/>
      <c r="O10" s="50"/>
      <c r="P10" s="6"/>
      <c r="Q10" s="6"/>
      <c r="R10" s="6"/>
      <c r="S10" s="6"/>
      <c r="T10" s="6"/>
    </row>
    <row r="11" spans="1:20" s="13" customFormat="1" ht="16.5" thickBot="1">
      <c r="A11" s="41" t="s">
        <v>16</v>
      </c>
      <c r="B11" s="174" t="s">
        <v>17</v>
      </c>
      <c r="C11" s="175">
        <f>SUM(C8:C10)</f>
        <v>0</v>
      </c>
      <c r="D11" s="175">
        <f>SUM(D8:D10)</f>
        <v>0</v>
      </c>
      <c r="E11" s="140"/>
      <c r="F11" s="99"/>
      <c r="G11" s="99"/>
      <c r="H11" s="99"/>
      <c r="I11" s="99"/>
      <c r="J11" s="140"/>
      <c r="K11" s="99"/>
      <c r="L11" s="96"/>
      <c r="M11" s="118"/>
      <c r="N11" s="96"/>
      <c r="O11" s="130"/>
      <c r="P11" s="95"/>
      <c r="Q11" s="95"/>
      <c r="R11" s="95"/>
      <c r="S11" s="95"/>
      <c r="T11" s="96"/>
    </row>
    <row r="12" spans="1:20" ht="15">
      <c r="A12" s="40" t="s">
        <v>18</v>
      </c>
      <c r="B12" s="61" t="s">
        <v>215</v>
      </c>
      <c r="C12" s="172"/>
      <c r="D12" s="172"/>
      <c r="E12" s="62"/>
      <c r="F12" s="52"/>
      <c r="G12" s="52"/>
      <c r="H12" s="52"/>
      <c r="I12" s="52"/>
      <c r="J12" s="62"/>
      <c r="K12" s="52"/>
      <c r="L12" s="6"/>
      <c r="M12" s="5"/>
      <c r="N12" s="6"/>
      <c r="O12" s="50"/>
      <c r="P12" s="6"/>
      <c r="Q12" s="6"/>
      <c r="R12" s="6"/>
      <c r="S12" s="6"/>
      <c r="T12" s="6"/>
    </row>
    <row r="13" spans="1:20" ht="15">
      <c r="A13" s="40" t="s">
        <v>33</v>
      </c>
      <c r="B13" s="40" t="s">
        <v>216</v>
      </c>
      <c r="C13" s="172"/>
      <c r="D13" s="172"/>
      <c r="E13" s="62"/>
      <c r="F13" s="52"/>
      <c r="G13" s="52"/>
      <c r="H13" s="52"/>
      <c r="I13" s="52"/>
      <c r="J13" s="62"/>
      <c r="K13" s="52"/>
      <c r="L13" s="6"/>
      <c r="M13" s="5"/>
      <c r="N13" s="6"/>
      <c r="O13" s="50"/>
      <c r="P13" s="6"/>
      <c r="Q13" s="6"/>
      <c r="R13" s="6"/>
      <c r="S13" s="6"/>
      <c r="T13" s="6"/>
    </row>
    <row r="14" spans="1:20" ht="15">
      <c r="A14" s="40" t="s">
        <v>38</v>
      </c>
      <c r="B14" s="40" t="s">
        <v>232</v>
      </c>
      <c r="C14" s="172"/>
      <c r="D14" s="172"/>
      <c r="E14" s="62"/>
      <c r="F14" s="52"/>
      <c r="G14" s="52"/>
      <c r="H14" s="52"/>
      <c r="I14" s="52"/>
      <c r="J14" s="62"/>
      <c r="K14" s="52"/>
      <c r="L14" s="6"/>
      <c r="M14" s="5"/>
      <c r="N14" s="6"/>
      <c r="O14" s="50"/>
      <c r="P14" s="6"/>
      <c r="Q14" s="6"/>
      <c r="R14" s="6"/>
      <c r="S14" s="6"/>
      <c r="T14" s="6"/>
    </row>
    <row r="15" spans="1:20" ht="15">
      <c r="A15" s="40" t="s">
        <v>19</v>
      </c>
      <c r="B15" s="40" t="s">
        <v>233</v>
      </c>
      <c r="C15" s="172"/>
      <c r="D15" s="172"/>
      <c r="E15" s="62"/>
      <c r="F15" s="52"/>
      <c r="G15" s="52"/>
      <c r="H15" s="52"/>
      <c r="I15" s="52"/>
      <c r="J15" s="62"/>
      <c r="K15" s="52"/>
      <c r="L15" s="6"/>
      <c r="M15" s="5"/>
      <c r="N15" s="6"/>
      <c r="O15" s="50"/>
      <c r="P15" s="6"/>
      <c r="Q15" s="6"/>
      <c r="R15" s="6"/>
      <c r="S15" s="6"/>
      <c r="T15" s="6"/>
    </row>
    <row r="16" spans="1:20" ht="15.75" thickBot="1">
      <c r="A16" s="40" t="s">
        <v>20</v>
      </c>
      <c r="B16" s="83"/>
      <c r="C16" s="172"/>
      <c r="D16" s="172"/>
      <c r="E16" s="62"/>
      <c r="F16" s="52"/>
      <c r="G16" s="52"/>
      <c r="H16" s="52"/>
      <c r="I16" s="52"/>
      <c r="J16" s="62"/>
      <c r="K16" s="52"/>
      <c r="L16" s="6"/>
      <c r="M16" s="5"/>
      <c r="N16" s="6"/>
      <c r="O16" s="50"/>
      <c r="P16" s="6"/>
      <c r="Q16" s="6"/>
      <c r="R16" s="6"/>
      <c r="S16" s="6"/>
      <c r="T16" s="6"/>
    </row>
    <row r="17" spans="1:20" s="13" customFormat="1" ht="16.5" thickBot="1">
      <c r="A17" s="41" t="s">
        <v>21</v>
      </c>
      <c r="B17" s="174" t="s">
        <v>22</v>
      </c>
      <c r="C17" s="175">
        <f>SUM(C12:C16)</f>
        <v>0</v>
      </c>
      <c r="D17" s="175">
        <f>SUM(D12:D16)</f>
        <v>0</v>
      </c>
      <c r="E17" s="140"/>
      <c r="F17" s="99"/>
      <c r="G17" s="99"/>
      <c r="H17" s="99"/>
      <c r="I17" s="99"/>
      <c r="J17" s="140"/>
      <c r="K17" s="99"/>
      <c r="L17" s="96"/>
      <c r="M17" s="118"/>
      <c r="N17" s="96"/>
      <c r="O17" s="130"/>
      <c r="P17" s="96"/>
      <c r="Q17" s="96"/>
      <c r="R17" s="96"/>
      <c r="S17" s="96"/>
      <c r="T17" s="96"/>
    </row>
    <row r="18" spans="1:20" ht="15">
      <c r="A18" s="40" t="s">
        <v>11</v>
      </c>
      <c r="B18" s="61" t="s">
        <v>23</v>
      </c>
      <c r="C18" s="104">
        <v>1480</v>
      </c>
      <c r="D18" s="104">
        <v>1050</v>
      </c>
      <c r="E18" s="62"/>
      <c r="F18" s="52"/>
      <c r="G18" s="52"/>
      <c r="H18" s="52"/>
      <c r="I18" s="52"/>
      <c r="J18" s="62"/>
      <c r="K18" s="52"/>
      <c r="L18" s="6"/>
      <c r="M18" s="5"/>
      <c r="N18" s="6"/>
      <c r="O18" s="50"/>
      <c r="P18" s="6"/>
      <c r="Q18" s="6"/>
      <c r="R18" s="6"/>
      <c r="S18" s="6"/>
      <c r="T18" s="6"/>
    </row>
    <row r="19" spans="1:20" ht="15">
      <c r="A19" s="40" t="s">
        <v>12</v>
      </c>
      <c r="B19" s="40" t="s">
        <v>24</v>
      </c>
      <c r="C19" s="104">
        <v>16196</v>
      </c>
      <c r="D19" s="104">
        <v>15154</v>
      </c>
      <c r="E19" s="62"/>
      <c r="F19" s="52"/>
      <c r="G19" s="52"/>
      <c r="H19" s="52"/>
      <c r="I19" s="52"/>
      <c r="J19" s="62"/>
      <c r="K19" s="52"/>
      <c r="L19" s="6"/>
      <c r="M19" s="5"/>
      <c r="N19" s="6"/>
      <c r="O19" s="50"/>
      <c r="P19" s="6"/>
      <c r="Q19" s="6"/>
      <c r="R19" s="6"/>
      <c r="S19" s="6"/>
      <c r="T19" s="6"/>
    </row>
    <row r="20" spans="1:20" ht="15">
      <c r="A20" s="40" t="s">
        <v>14</v>
      </c>
      <c r="B20" s="40" t="s">
        <v>25</v>
      </c>
      <c r="C20" s="104">
        <v>4772</v>
      </c>
      <c r="D20" s="104">
        <v>4375</v>
      </c>
      <c r="E20" s="62"/>
      <c r="F20" s="52"/>
      <c r="G20" s="52"/>
      <c r="H20" s="52"/>
      <c r="I20" s="52"/>
      <c r="J20" s="62"/>
      <c r="K20" s="52"/>
      <c r="L20" s="6"/>
      <c r="M20" s="5"/>
      <c r="N20" s="6"/>
      <c r="O20" s="50"/>
      <c r="P20" s="6"/>
      <c r="Q20" s="6"/>
      <c r="R20" s="6"/>
      <c r="S20" s="6"/>
      <c r="T20" s="6"/>
    </row>
    <row r="21" spans="1:20" ht="15">
      <c r="A21" s="40" t="s">
        <v>26</v>
      </c>
      <c r="B21" s="40" t="s">
        <v>27</v>
      </c>
      <c r="C21" s="104"/>
      <c r="D21" s="104">
        <v>1000</v>
      </c>
      <c r="E21" s="62"/>
      <c r="F21" s="52"/>
      <c r="G21" s="52"/>
      <c r="H21" s="52"/>
      <c r="I21" s="52"/>
      <c r="J21" s="62"/>
      <c r="K21" s="52"/>
      <c r="L21" s="6"/>
      <c r="M21" s="5"/>
      <c r="N21" s="6"/>
      <c r="O21" s="50"/>
      <c r="P21" s="6"/>
      <c r="Q21" s="6"/>
      <c r="R21" s="6"/>
      <c r="S21" s="6"/>
      <c r="T21" s="6"/>
    </row>
    <row r="22" spans="1:20" ht="15">
      <c r="A22" s="40" t="s">
        <v>20</v>
      </c>
      <c r="B22" s="40" t="s">
        <v>166</v>
      </c>
      <c r="C22" s="104">
        <v>1831</v>
      </c>
      <c r="D22" s="104">
        <v>1800</v>
      </c>
      <c r="E22" s="62"/>
      <c r="F22" s="52"/>
      <c r="G22" s="52"/>
      <c r="H22" s="52"/>
      <c r="I22" s="52"/>
      <c r="J22" s="62"/>
      <c r="K22" s="52"/>
      <c r="L22" s="6"/>
      <c r="M22" s="5"/>
      <c r="N22" s="6"/>
      <c r="O22" s="50"/>
      <c r="P22" s="6"/>
      <c r="Q22" s="6"/>
      <c r="R22" s="6"/>
      <c r="S22" s="6"/>
      <c r="T22" s="6"/>
    </row>
    <row r="23" spans="1:20" s="13" customFormat="1" ht="15.75">
      <c r="A23" s="41" t="s">
        <v>28</v>
      </c>
      <c r="B23" s="289" t="s">
        <v>29</v>
      </c>
      <c r="C23" s="290">
        <f>SUM(C18:C22)</f>
        <v>24279</v>
      </c>
      <c r="D23" s="290">
        <f>SUM(D18:D22)</f>
        <v>23379</v>
      </c>
      <c r="E23" s="140"/>
      <c r="F23" s="99"/>
      <c r="G23" s="99"/>
      <c r="H23" s="99"/>
      <c r="I23" s="99"/>
      <c r="J23" s="140"/>
      <c r="K23" s="99"/>
      <c r="L23" s="96"/>
      <c r="M23" s="118"/>
      <c r="N23" s="96"/>
      <c r="O23" s="130"/>
      <c r="P23" s="96"/>
      <c r="Q23" s="96"/>
      <c r="R23" s="96"/>
      <c r="S23" s="96"/>
      <c r="T23" s="96"/>
    </row>
    <row r="24" spans="1:20" ht="15">
      <c r="A24" s="40" t="s">
        <v>18</v>
      </c>
      <c r="B24" s="40" t="s">
        <v>201</v>
      </c>
      <c r="C24" s="93"/>
      <c r="D24" s="93">
        <v>1485</v>
      </c>
      <c r="E24" s="62"/>
      <c r="F24" s="52"/>
      <c r="G24" s="52"/>
      <c r="H24" s="52"/>
      <c r="I24" s="52"/>
      <c r="J24" s="62"/>
      <c r="K24" s="52"/>
      <c r="L24" s="6"/>
      <c r="M24" s="5"/>
      <c r="N24" s="6"/>
      <c r="O24" s="50"/>
      <c r="P24" s="6"/>
      <c r="Q24" s="6"/>
      <c r="R24" s="6"/>
      <c r="S24" s="6"/>
      <c r="T24" s="6"/>
    </row>
    <row r="25" spans="1:20" ht="15">
      <c r="A25" s="40" t="s">
        <v>12</v>
      </c>
      <c r="B25" s="40" t="s">
        <v>220</v>
      </c>
      <c r="C25" s="93"/>
      <c r="D25" s="93">
        <v>2000</v>
      </c>
      <c r="E25" s="62"/>
      <c r="F25" s="52"/>
      <c r="G25" s="52"/>
      <c r="H25" s="52"/>
      <c r="I25" s="52"/>
      <c r="J25" s="62"/>
      <c r="K25" s="52"/>
      <c r="L25" s="6"/>
      <c r="M25" s="5"/>
      <c r="N25" s="6"/>
      <c r="O25" s="50"/>
      <c r="P25" s="6"/>
      <c r="Q25" s="6"/>
      <c r="R25" s="6"/>
      <c r="S25" s="6"/>
      <c r="T25" s="6"/>
    </row>
    <row r="26" spans="1:20" ht="15">
      <c r="A26" s="40" t="s">
        <v>38</v>
      </c>
      <c r="B26" s="40" t="s">
        <v>219</v>
      </c>
      <c r="C26" s="93">
        <v>2894</v>
      </c>
      <c r="D26" s="93"/>
      <c r="E26" s="62"/>
      <c r="F26" s="52"/>
      <c r="G26" s="52"/>
      <c r="H26" s="52"/>
      <c r="I26" s="52"/>
      <c r="J26" s="62"/>
      <c r="K26" s="52"/>
      <c r="L26" s="6"/>
      <c r="M26" s="5"/>
      <c r="N26" s="6"/>
      <c r="O26" s="50"/>
      <c r="P26" s="6"/>
      <c r="Q26" s="6"/>
      <c r="R26" s="6"/>
      <c r="S26" s="6"/>
      <c r="T26" s="6"/>
    </row>
    <row r="27" spans="1:20" ht="15">
      <c r="A27" s="40" t="s">
        <v>19</v>
      </c>
      <c r="B27" s="40" t="s">
        <v>174</v>
      </c>
      <c r="C27" s="93">
        <v>950</v>
      </c>
      <c r="D27" s="93">
        <v>400</v>
      </c>
      <c r="E27" s="62"/>
      <c r="F27" s="52"/>
      <c r="G27" s="52"/>
      <c r="H27" s="52"/>
      <c r="I27" s="52"/>
      <c r="J27" s="62"/>
      <c r="K27" s="52"/>
      <c r="L27" s="6"/>
      <c r="M27" s="5"/>
      <c r="N27" s="6"/>
      <c r="O27" s="171"/>
      <c r="P27" s="6"/>
      <c r="Q27" s="6"/>
      <c r="R27" s="6"/>
      <c r="S27" s="6"/>
      <c r="T27" s="6"/>
    </row>
    <row r="28" spans="1:20" ht="15">
      <c r="A28" s="40" t="s">
        <v>20</v>
      </c>
      <c r="B28" s="40" t="s">
        <v>175</v>
      </c>
      <c r="C28" s="93">
        <v>900</v>
      </c>
      <c r="D28" s="93">
        <v>600</v>
      </c>
      <c r="E28" s="62"/>
      <c r="F28" s="52"/>
      <c r="G28" s="52"/>
      <c r="H28" s="52"/>
      <c r="I28" s="52"/>
      <c r="J28" s="62"/>
      <c r="K28" s="52"/>
      <c r="L28" s="6"/>
      <c r="M28" s="5"/>
      <c r="N28" s="6"/>
      <c r="O28" s="50"/>
      <c r="P28" s="6"/>
      <c r="Q28" s="6"/>
      <c r="R28" s="6"/>
      <c r="S28" s="6"/>
      <c r="T28" s="6"/>
    </row>
    <row r="29" spans="1:20" ht="15">
      <c r="A29" s="40" t="s">
        <v>88</v>
      </c>
      <c r="B29" s="40" t="s">
        <v>30</v>
      </c>
      <c r="C29" s="93">
        <v>5662</v>
      </c>
      <c r="D29" s="93">
        <v>1000</v>
      </c>
      <c r="E29" s="62"/>
      <c r="F29" s="52"/>
      <c r="G29" s="52"/>
      <c r="H29" s="52"/>
      <c r="I29" s="52"/>
      <c r="J29" s="62"/>
      <c r="K29" s="52"/>
      <c r="L29" s="6"/>
      <c r="M29" s="639"/>
      <c r="N29" s="6"/>
      <c r="O29" s="50"/>
      <c r="P29" s="6"/>
      <c r="Q29" s="6"/>
      <c r="R29" s="6"/>
      <c r="S29" s="6"/>
      <c r="T29" s="6"/>
    </row>
    <row r="30" spans="1:20" s="13" customFormat="1" ht="16.5" thickBot="1">
      <c r="A30" s="41" t="s">
        <v>31</v>
      </c>
      <c r="B30" s="97" t="s">
        <v>32</v>
      </c>
      <c r="C30" s="98">
        <f>SUM(C24:C29)</f>
        <v>10406</v>
      </c>
      <c r="D30" s="98">
        <f>SUM(D24:D29)</f>
        <v>5485</v>
      </c>
      <c r="E30" s="140"/>
      <c r="F30" s="99"/>
      <c r="G30" s="99"/>
      <c r="H30" s="99"/>
      <c r="I30" s="99"/>
      <c r="J30" s="140"/>
      <c r="K30" s="99"/>
      <c r="L30" s="96"/>
      <c r="M30" s="639"/>
      <c r="N30" s="96"/>
      <c r="O30" s="130"/>
      <c r="P30" s="96"/>
      <c r="Q30" s="96"/>
      <c r="R30" s="96"/>
      <c r="S30" s="96"/>
      <c r="T30" s="96"/>
    </row>
    <row r="31" spans="1:20" ht="16.5" thickBot="1">
      <c r="A31" s="40"/>
      <c r="B31" s="174" t="s">
        <v>167</v>
      </c>
      <c r="C31" s="175">
        <f>SUM(C30,C23)</f>
        <v>34685</v>
      </c>
      <c r="D31" s="175">
        <f>SUM(D30,D23)</f>
        <v>28864</v>
      </c>
      <c r="E31" s="62"/>
      <c r="F31" s="52"/>
      <c r="G31" s="52"/>
      <c r="H31" s="52"/>
      <c r="I31" s="52"/>
      <c r="J31" s="62"/>
      <c r="K31" s="52"/>
      <c r="L31" s="6"/>
      <c r="M31" s="5"/>
      <c r="N31" s="6"/>
      <c r="O31" s="50"/>
      <c r="P31" s="6"/>
      <c r="Q31" s="6"/>
      <c r="R31" s="6"/>
      <c r="S31" s="6"/>
      <c r="T31" s="6"/>
    </row>
    <row r="32" spans="1:20" ht="15">
      <c r="A32" s="40" t="s">
        <v>18</v>
      </c>
      <c r="B32" s="61" t="s">
        <v>125</v>
      </c>
      <c r="C32" s="172">
        <v>0</v>
      </c>
      <c r="D32" s="172">
        <v>0</v>
      </c>
      <c r="E32" s="62"/>
      <c r="F32" s="52"/>
      <c r="G32" s="52"/>
      <c r="H32" s="52"/>
      <c r="I32" s="52"/>
      <c r="J32" s="62"/>
      <c r="K32" s="52"/>
      <c r="L32" s="6"/>
      <c r="M32" s="5"/>
      <c r="N32" s="6"/>
      <c r="O32" s="50"/>
      <c r="P32" s="6"/>
      <c r="Q32" s="6"/>
      <c r="R32" s="6"/>
      <c r="S32" s="6"/>
      <c r="T32" s="6"/>
    </row>
    <row r="33" spans="1:20" ht="25.5">
      <c r="A33" s="40" t="s">
        <v>33</v>
      </c>
      <c r="B33" s="604" t="s">
        <v>433</v>
      </c>
      <c r="C33" s="93">
        <v>3476</v>
      </c>
      <c r="D33" s="93">
        <v>1390</v>
      </c>
      <c r="E33" s="62"/>
      <c r="F33" s="52"/>
      <c r="G33" s="52"/>
      <c r="H33" s="52"/>
      <c r="I33" s="52"/>
      <c r="J33" s="62"/>
      <c r="K33" s="52"/>
      <c r="L33" s="6"/>
      <c r="M33" s="5"/>
      <c r="N33" s="6"/>
      <c r="O33" s="50"/>
      <c r="P33" s="6"/>
      <c r="Q33" s="6"/>
      <c r="R33" s="6"/>
      <c r="S33" s="6"/>
      <c r="T33" s="6"/>
    </row>
    <row r="34" spans="1:20" ht="15">
      <c r="A34" s="40" t="s">
        <v>38</v>
      </c>
      <c r="B34" s="40" t="s">
        <v>217</v>
      </c>
      <c r="C34" s="93">
        <v>2175</v>
      </c>
      <c r="D34" s="93">
        <v>2176</v>
      </c>
      <c r="E34" s="62"/>
      <c r="F34" s="52"/>
      <c r="G34" s="52"/>
      <c r="H34" s="52"/>
      <c r="I34" s="52"/>
      <c r="J34" s="62"/>
      <c r="K34" s="52"/>
      <c r="L34" s="6"/>
      <c r="M34" s="5"/>
      <c r="N34" s="6"/>
      <c r="O34" s="50"/>
      <c r="P34" s="6"/>
      <c r="Q34" s="6"/>
      <c r="R34" s="6"/>
      <c r="S34" s="6"/>
      <c r="T34" s="6"/>
    </row>
    <row r="35" spans="1:20" ht="15">
      <c r="A35" s="40" t="s">
        <v>19</v>
      </c>
      <c r="B35" s="40" t="s">
        <v>371</v>
      </c>
      <c r="C35" s="93"/>
      <c r="D35" s="93">
        <v>7620</v>
      </c>
      <c r="E35" s="62"/>
      <c r="F35" s="52"/>
      <c r="G35" s="52"/>
      <c r="H35" s="52"/>
      <c r="I35" s="52"/>
      <c r="J35" s="62"/>
      <c r="K35" s="52"/>
      <c r="L35" s="6"/>
      <c r="M35" s="5"/>
      <c r="N35" s="6"/>
      <c r="O35" s="50"/>
      <c r="P35" s="6"/>
      <c r="Q35" s="6"/>
      <c r="R35" s="6"/>
      <c r="S35" s="6"/>
      <c r="T35" s="6"/>
    </row>
    <row r="36" spans="1:20" ht="15">
      <c r="A36" s="40" t="s">
        <v>20</v>
      </c>
      <c r="B36" s="40" t="s">
        <v>370</v>
      </c>
      <c r="C36" s="93"/>
      <c r="D36" s="93">
        <v>16152</v>
      </c>
      <c r="E36" s="62"/>
      <c r="F36" s="52"/>
      <c r="G36" s="52"/>
      <c r="H36" s="52"/>
      <c r="I36" s="52"/>
      <c r="J36" s="62"/>
      <c r="K36" s="52"/>
      <c r="L36" s="6"/>
      <c r="M36" s="5"/>
      <c r="N36" s="6"/>
      <c r="O36" s="50"/>
      <c r="P36" s="6"/>
      <c r="Q36" s="6"/>
      <c r="R36" s="6"/>
      <c r="S36" s="6"/>
      <c r="T36" s="6"/>
    </row>
    <row r="37" spans="1:20" ht="15" customHeight="1">
      <c r="A37" s="40" t="s">
        <v>88</v>
      </c>
      <c r="B37" s="40" t="s">
        <v>379</v>
      </c>
      <c r="C37" s="93">
        <v>72006</v>
      </c>
      <c r="D37" s="93">
        <v>97376</v>
      </c>
      <c r="E37" s="62"/>
      <c r="F37" s="52"/>
      <c r="G37" s="52"/>
      <c r="H37" s="52"/>
      <c r="I37" s="52"/>
      <c r="J37" s="62"/>
      <c r="K37" s="52"/>
      <c r="L37" s="6"/>
      <c r="M37" s="5"/>
      <c r="N37" s="6"/>
      <c r="O37" s="50"/>
      <c r="P37" s="6"/>
      <c r="Q37" s="6"/>
      <c r="R37" s="6"/>
      <c r="S37" s="6"/>
      <c r="T37" s="6"/>
    </row>
    <row r="38" spans="1:20" ht="15" customHeight="1">
      <c r="A38" s="40" t="s">
        <v>42</v>
      </c>
      <c r="B38" s="40" t="s">
        <v>310</v>
      </c>
      <c r="C38" s="93">
        <v>176550</v>
      </c>
      <c r="D38" s="93"/>
      <c r="E38" s="62"/>
      <c r="F38" s="52"/>
      <c r="G38" s="52"/>
      <c r="H38" s="52"/>
      <c r="I38" s="52"/>
      <c r="J38" s="62"/>
      <c r="K38" s="52"/>
      <c r="L38" s="6"/>
      <c r="M38" s="5"/>
      <c r="N38" s="6"/>
      <c r="O38" s="50"/>
      <c r="P38" s="6"/>
      <c r="Q38" s="6"/>
      <c r="R38" s="6"/>
      <c r="S38" s="6"/>
      <c r="T38" s="6"/>
    </row>
    <row r="39" spans="1:20" ht="15" customHeight="1">
      <c r="A39" s="40" t="s">
        <v>43</v>
      </c>
      <c r="B39" s="40" t="s">
        <v>311</v>
      </c>
      <c r="C39" s="93">
        <v>73501</v>
      </c>
      <c r="D39" s="93"/>
      <c r="E39" s="62"/>
      <c r="F39" s="52"/>
      <c r="G39" s="52"/>
      <c r="H39" s="52"/>
      <c r="I39" s="52"/>
      <c r="J39" s="62"/>
      <c r="K39" s="52"/>
      <c r="L39" s="6"/>
      <c r="M39" s="5"/>
      <c r="N39" s="6"/>
      <c r="O39" s="50"/>
      <c r="P39" s="6"/>
      <c r="Q39" s="6"/>
      <c r="R39" s="6"/>
      <c r="S39" s="6"/>
      <c r="T39" s="6"/>
    </row>
    <row r="40" spans="1:20" ht="15" customHeight="1">
      <c r="A40" s="40" t="s">
        <v>45</v>
      </c>
      <c r="B40" s="40" t="s">
        <v>380</v>
      </c>
      <c r="C40" s="93"/>
      <c r="D40" s="93">
        <v>54776</v>
      </c>
      <c r="E40" s="62"/>
      <c r="F40" s="52"/>
      <c r="G40" s="52"/>
      <c r="H40" s="52"/>
      <c r="I40" s="52"/>
      <c r="J40" s="62"/>
      <c r="K40" s="52"/>
      <c r="L40" s="6"/>
      <c r="M40" s="5"/>
      <c r="N40" s="6"/>
      <c r="O40" s="50"/>
      <c r="P40" s="6"/>
      <c r="Q40" s="6"/>
      <c r="R40" s="6"/>
      <c r="S40" s="6"/>
      <c r="T40" s="6"/>
    </row>
    <row r="41" spans="1:20" ht="15" customHeight="1">
      <c r="A41" s="40" t="s">
        <v>89</v>
      </c>
      <c r="B41" s="40" t="s">
        <v>381</v>
      </c>
      <c r="C41" s="93"/>
      <c r="D41" s="93">
        <v>38892</v>
      </c>
      <c r="E41" s="62"/>
      <c r="F41" s="52"/>
      <c r="G41" s="52"/>
      <c r="H41" s="52"/>
      <c r="I41" s="52"/>
      <c r="J41" s="62"/>
      <c r="K41" s="52"/>
      <c r="L41" s="6"/>
      <c r="M41" s="5"/>
      <c r="N41" s="6"/>
      <c r="O41" s="50"/>
      <c r="P41" s="6"/>
      <c r="Q41" s="6"/>
      <c r="R41" s="6"/>
      <c r="S41" s="6"/>
      <c r="T41" s="6"/>
    </row>
    <row r="42" spans="1:20" ht="15" customHeight="1">
      <c r="A42" s="40"/>
      <c r="B42" s="291" t="s">
        <v>204</v>
      </c>
      <c r="C42" s="290">
        <f>SUM(C33:C41)</f>
        <v>327708</v>
      </c>
      <c r="D42" s="290">
        <f>SUM(D33:D41)</f>
        <v>218382</v>
      </c>
      <c r="E42" s="62"/>
      <c r="F42" s="52"/>
      <c r="G42" s="52"/>
      <c r="H42" s="52"/>
      <c r="I42" s="52"/>
      <c r="J42" s="62"/>
      <c r="K42" s="52"/>
      <c r="L42" s="6"/>
      <c r="M42" s="5"/>
      <c r="N42" s="6"/>
      <c r="O42" s="50"/>
      <c r="P42" s="6"/>
      <c r="Q42" s="6"/>
      <c r="R42" s="6"/>
      <c r="S42" s="6"/>
      <c r="T42" s="6"/>
    </row>
    <row r="43" spans="1:20" ht="15.75" thickBot="1">
      <c r="A43" s="40" t="s">
        <v>18</v>
      </c>
      <c r="B43" s="83" t="s">
        <v>126</v>
      </c>
      <c r="C43" s="93">
        <v>11250</v>
      </c>
      <c r="D43" s="93">
        <v>3700</v>
      </c>
      <c r="E43" s="62"/>
      <c r="F43" s="52"/>
      <c r="G43" s="52"/>
      <c r="H43" s="52"/>
      <c r="I43" s="52"/>
      <c r="J43" s="62"/>
      <c r="K43" s="52"/>
      <c r="L43" s="6"/>
      <c r="M43" s="118"/>
      <c r="N43" s="6"/>
      <c r="O43" s="50"/>
      <c r="P43" s="6"/>
      <c r="Q43" s="6"/>
      <c r="R43" s="6"/>
      <c r="S43" s="6"/>
      <c r="T43" s="6"/>
    </row>
    <row r="44" spans="1:20" s="13" customFormat="1" ht="20.25" customHeight="1" thickBot="1">
      <c r="A44" s="41" t="s">
        <v>35</v>
      </c>
      <c r="B44" s="174" t="s">
        <v>36</v>
      </c>
      <c r="C44" s="175">
        <f>SUM(C43,C42)</f>
        <v>338958</v>
      </c>
      <c r="D44" s="175">
        <f>SUM(D43,D42)</f>
        <v>222082</v>
      </c>
      <c r="E44" s="140"/>
      <c r="F44" s="99"/>
      <c r="G44" s="99"/>
      <c r="H44" s="99"/>
      <c r="I44" s="99"/>
      <c r="J44" s="140"/>
      <c r="K44" s="99"/>
      <c r="L44" s="96"/>
      <c r="M44" s="118"/>
      <c r="N44" s="96"/>
      <c r="O44" s="130"/>
      <c r="P44" s="95"/>
      <c r="Q44" s="95"/>
      <c r="R44" s="95"/>
      <c r="S44" s="95"/>
      <c r="T44" s="96"/>
    </row>
    <row r="45" spans="1:15" ht="15">
      <c r="A45" s="40"/>
      <c r="B45" s="306" t="s">
        <v>234</v>
      </c>
      <c r="C45" s="172"/>
      <c r="D45" s="172"/>
      <c r="E45" s="62"/>
      <c r="F45" s="52"/>
      <c r="G45" s="52"/>
      <c r="H45" s="52"/>
      <c r="I45" s="52"/>
      <c r="J45" s="62"/>
      <c r="K45" s="52"/>
      <c r="L45" s="6"/>
      <c r="M45" s="6"/>
      <c r="N45" s="95"/>
      <c r="O45" s="143"/>
    </row>
    <row r="46" spans="1:15" ht="15">
      <c r="A46" s="61" t="s">
        <v>18</v>
      </c>
      <c r="B46" s="61" t="s">
        <v>257</v>
      </c>
      <c r="C46" s="303">
        <v>2900</v>
      </c>
      <c r="D46" s="303"/>
      <c r="E46" s="62"/>
      <c r="F46" s="52"/>
      <c r="G46" s="52"/>
      <c r="H46" s="52"/>
      <c r="I46" s="52"/>
      <c r="J46" s="62"/>
      <c r="K46" s="52"/>
      <c r="L46" s="6"/>
      <c r="M46" s="6"/>
      <c r="N46" s="95"/>
      <c r="O46" s="143"/>
    </row>
    <row r="47" spans="1:15" ht="15">
      <c r="A47" s="61" t="s">
        <v>33</v>
      </c>
      <c r="B47" s="61" t="s">
        <v>258</v>
      </c>
      <c r="C47" s="303"/>
      <c r="D47" s="303">
        <v>10157</v>
      </c>
      <c r="E47" s="62"/>
      <c r="F47" s="52"/>
      <c r="G47" s="52"/>
      <c r="H47" s="52"/>
      <c r="I47" s="52"/>
      <c r="J47" s="62"/>
      <c r="K47" s="52"/>
      <c r="L47" s="6"/>
      <c r="M47" s="6"/>
      <c r="N47" s="95"/>
      <c r="O47" s="143"/>
    </row>
    <row r="48" spans="1:15" ht="15">
      <c r="A48" s="61" t="s">
        <v>38</v>
      </c>
      <c r="B48" s="61" t="s">
        <v>259</v>
      </c>
      <c r="C48" s="303">
        <v>1700</v>
      </c>
      <c r="D48" s="303"/>
      <c r="E48" s="62"/>
      <c r="F48" s="52"/>
      <c r="G48" s="52"/>
      <c r="H48" s="52"/>
      <c r="I48" s="52"/>
      <c r="J48" s="62"/>
      <c r="K48" s="52"/>
      <c r="L48" s="6"/>
      <c r="M48" s="6"/>
      <c r="N48" s="95"/>
      <c r="O48" s="143"/>
    </row>
    <row r="49" spans="1:19" s="20" customFormat="1" ht="15">
      <c r="A49" s="61" t="s">
        <v>19</v>
      </c>
      <c r="B49" s="61" t="s">
        <v>39</v>
      </c>
      <c r="C49" s="304">
        <v>1251</v>
      </c>
      <c r="D49" s="304">
        <v>2743</v>
      </c>
      <c r="E49" s="62"/>
      <c r="F49" s="52"/>
      <c r="G49" s="52"/>
      <c r="H49" s="52"/>
      <c r="I49" s="52"/>
      <c r="J49" s="62"/>
      <c r="K49" s="52"/>
      <c r="L49" s="6"/>
      <c r="M49" s="6"/>
      <c r="N49" s="143"/>
      <c r="O49" s="143"/>
      <c r="P49"/>
      <c r="Q49"/>
      <c r="R49"/>
      <c r="S49"/>
    </row>
    <row r="50" spans="1:19" ht="16.5" thickBot="1">
      <c r="A50" s="32" t="s">
        <v>40</v>
      </c>
      <c r="B50" s="32" t="s">
        <v>41</v>
      </c>
      <c r="C50" s="302">
        <f>SUM(C46:C49)</f>
        <v>5851</v>
      </c>
      <c r="D50" s="302">
        <f>SUM(D46:D49)</f>
        <v>12900</v>
      </c>
      <c r="E50" s="140"/>
      <c r="F50" s="99"/>
      <c r="G50" s="99"/>
      <c r="H50" s="99"/>
      <c r="I50" s="99"/>
      <c r="J50" s="140"/>
      <c r="K50" s="99"/>
      <c r="L50" s="28"/>
      <c r="M50" s="28"/>
      <c r="N50" s="143"/>
      <c r="O50" s="143"/>
      <c r="P50" s="20"/>
      <c r="Q50" s="20"/>
      <c r="R50" s="20"/>
      <c r="S50" s="20"/>
    </row>
    <row r="51" spans="1:15" ht="15">
      <c r="A51" s="40"/>
      <c r="B51" s="305" t="s">
        <v>221</v>
      </c>
      <c r="C51" s="93"/>
      <c r="D51" s="93"/>
      <c r="E51" s="62"/>
      <c r="F51" s="52"/>
      <c r="G51" s="52"/>
      <c r="H51" s="52"/>
      <c r="I51" s="52"/>
      <c r="J51" s="62"/>
      <c r="K51" s="52"/>
      <c r="L51" s="6"/>
      <c r="M51" s="6"/>
      <c r="N51" s="143"/>
      <c r="O51" s="143"/>
    </row>
    <row r="52" spans="1:15" ht="15">
      <c r="A52" s="40" t="s">
        <v>18</v>
      </c>
      <c r="B52" s="307" t="s">
        <v>260</v>
      </c>
      <c r="C52" s="93">
        <v>1248</v>
      </c>
      <c r="D52" s="93"/>
      <c r="E52" s="62"/>
      <c r="F52" s="52"/>
      <c r="G52" s="52"/>
      <c r="H52" s="52"/>
      <c r="I52" s="52"/>
      <c r="J52" s="62"/>
      <c r="K52" s="52"/>
      <c r="L52" s="6"/>
      <c r="M52" s="6"/>
      <c r="N52" s="143"/>
      <c r="O52" s="143"/>
    </row>
    <row r="53" spans="1:15" ht="15">
      <c r="A53" s="40" t="s">
        <v>33</v>
      </c>
      <c r="B53" s="40" t="s">
        <v>168</v>
      </c>
      <c r="C53" s="93">
        <v>2315</v>
      </c>
      <c r="D53" s="93">
        <v>2315</v>
      </c>
      <c r="E53" s="62"/>
      <c r="F53" s="52"/>
      <c r="G53" s="52"/>
      <c r="H53" s="52"/>
      <c r="I53" s="52"/>
      <c r="J53" s="62"/>
      <c r="K53" s="52"/>
      <c r="L53" s="6"/>
      <c r="M53" s="6"/>
      <c r="N53" s="143"/>
      <c r="O53" s="143"/>
    </row>
    <row r="54" spans="1:15" ht="15">
      <c r="A54" s="40" t="s">
        <v>38</v>
      </c>
      <c r="B54" s="83" t="s">
        <v>372</v>
      </c>
      <c r="C54" s="93"/>
      <c r="D54" s="93">
        <v>121546</v>
      </c>
      <c r="E54" s="62"/>
      <c r="F54" s="52"/>
      <c r="G54" s="52"/>
      <c r="H54" s="52"/>
      <c r="I54" s="52"/>
      <c r="J54" s="62"/>
      <c r="K54" s="52"/>
      <c r="L54" s="6"/>
      <c r="M54" s="6"/>
      <c r="N54" s="143"/>
      <c r="O54" s="143"/>
    </row>
    <row r="55" spans="1:15" ht="15">
      <c r="A55" s="40" t="s">
        <v>19</v>
      </c>
      <c r="B55" s="83" t="s">
        <v>373</v>
      </c>
      <c r="C55" s="93"/>
      <c r="D55" s="93">
        <v>165283</v>
      </c>
      <c r="E55" s="62"/>
      <c r="F55" s="52"/>
      <c r="G55" s="52"/>
      <c r="H55" s="52"/>
      <c r="I55" s="52"/>
      <c r="J55" s="62"/>
      <c r="K55" s="52"/>
      <c r="L55" s="6"/>
      <c r="M55" s="6"/>
      <c r="N55" s="143"/>
      <c r="O55" s="143"/>
    </row>
    <row r="56" spans="1:15" ht="15">
      <c r="A56" s="40" t="s">
        <v>20</v>
      </c>
      <c r="B56" s="83" t="s">
        <v>374</v>
      </c>
      <c r="C56" s="93"/>
      <c r="D56" s="93">
        <v>551</v>
      </c>
      <c r="E56" s="62"/>
      <c r="F56" s="52"/>
      <c r="G56" s="52"/>
      <c r="H56" s="52"/>
      <c r="I56" s="52"/>
      <c r="J56" s="62"/>
      <c r="K56" s="52"/>
      <c r="L56" s="6"/>
      <c r="M56" s="6"/>
      <c r="N56" s="143"/>
      <c r="O56" s="143"/>
    </row>
    <row r="57" spans="1:19" s="20" customFormat="1" ht="15.75" thickBot="1">
      <c r="A57" s="40" t="s">
        <v>88</v>
      </c>
      <c r="B57" s="535" t="s">
        <v>44</v>
      </c>
      <c r="C57" s="170"/>
      <c r="D57" s="93">
        <v>77592</v>
      </c>
      <c r="E57" s="62"/>
      <c r="F57" s="52"/>
      <c r="G57" s="52"/>
      <c r="H57" s="52"/>
      <c r="I57" s="52"/>
      <c r="J57" s="62"/>
      <c r="K57" s="52"/>
      <c r="L57" s="6"/>
      <c r="M57" s="6"/>
      <c r="N57" s="144"/>
      <c r="O57" s="143"/>
      <c r="P57" s="96"/>
      <c r="Q57" s="96"/>
      <c r="R57" s="96"/>
      <c r="S57" s="96"/>
    </row>
    <row r="58" spans="1:19" s="20" customFormat="1" ht="15.75" thickBot="1">
      <c r="A58" s="40"/>
      <c r="B58" s="177" t="s">
        <v>169</v>
      </c>
      <c r="C58" s="173">
        <f>SUM(C51:C57)</f>
        <v>3563</v>
      </c>
      <c r="D58" s="173">
        <f>SUM(D51:D57)</f>
        <v>367287</v>
      </c>
      <c r="E58" s="62"/>
      <c r="F58" s="52"/>
      <c r="G58" s="52"/>
      <c r="H58" s="52"/>
      <c r="I58" s="52"/>
      <c r="J58" s="62"/>
      <c r="K58" s="52"/>
      <c r="L58" s="6"/>
      <c r="M58" s="6"/>
      <c r="N58" s="144"/>
      <c r="O58" s="143"/>
      <c r="P58" s="96"/>
      <c r="Q58" s="96"/>
      <c r="R58" s="96"/>
      <c r="S58" s="96"/>
    </row>
    <row r="59" spans="1:19" ht="16.5" thickBot="1">
      <c r="A59" s="32" t="s">
        <v>46</v>
      </c>
      <c r="B59" s="174" t="s">
        <v>47</v>
      </c>
      <c r="C59" s="175">
        <f>SUM(C58,C50)</f>
        <v>9414</v>
      </c>
      <c r="D59" s="175">
        <f>SUM(D58,D50)</f>
        <v>380187</v>
      </c>
      <c r="E59" s="140"/>
      <c r="F59" s="99"/>
      <c r="G59" s="99"/>
      <c r="H59" s="99"/>
      <c r="I59" s="99"/>
      <c r="J59" s="140"/>
      <c r="K59" s="99"/>
      <c r="L59" s="28"/>
      <c r="M59" s="28"/>
      <c r="N59" s="95"/>
      <c r="O59" s="143"/>
      <c r="P59" s="6"/>
      <c r="Q59" s="6"/>
      <c r="R59" s="6"/>
      <c r="S59" s="6"/>
    </row>
    <row r="60" spans="1:19" ht="15">
      <c r="A60" s="40" t="s">
        <v>18</v>
      </c>
      <c r="B60" s="61" t="s">
        <v>48</v>
      </c>
      <c r="C60" s="172"/>
      <c r="D60" s="172"/>
      <c r="E60" s="62"/>
      <c r="F60" s="52"/>
      <c r="G60" s="52"/>
      <c r="H60" s="52"/>
      <c r="I60" s="52"/>
      <c r="J60" s="62"/>
      <c r="K60" s="52"/>
      <c r="L60" s="6"/>
      <c r="M60" s="6"/>
      <c r="N60" s="63"/>
      <c r="O60" s="63"/>
      <c r="P60" s="6"/>
      <c r="Q60" s="6"/>
      <c r="R60" s="6"/>
      <c r="S60" s="6"/>
    </row>
    <row r="61" spans="1:19" ht="15">
      <c r="A61" s="40" t="s">
        <v>33</v>
      </c>
      <c r="B61" s="40" t="s">
        <v>127</v>
      </c>
      <c r="C61" s="94"/>
      <c r="D61" s="94"/>
      <c r="E61" s="62"/>
      <c r="F61" s="52"/>
      <c r="G61" s="52"/>
      <c r="H61" s="52"/>
      <c r="I61" s="52"/>
      <c r="J61" s="62"/>
      <c r="K61" s="52"/>
      <c r="L61" s="6"/>
      <c r="M61" s="6"/>
      <c r="N61" s="63"/>
      <c r="O61" s="63"/>
      <c r="P61" s="6"/>
      <c r="Q61" s="6"/>
      <c r="R61" s="6"/>
      <c r="S61" s="6"/>
    </row>
    <row r="62" spans="1:19" ht="15">
      <c r="A62" s="40" t="s">
        <v>38</v>
      </c>
      <c r="B62" s="40" t="s">
        <v>170</v>
      </c>
      <c r="C62" s="94">
        <v>5972</v>
      </c>
      <c r="D62" s="94"/>
      <c r="E62" s="62"/>
      <c r="F62" s="52"/>
      <c r="G62" s="52"/>
      <c r="H62" s="52"/>
      <c r="I62" s="52"/>
      <c r="J62" s="62"/>
      <c r="K62" s="52"/>
      <c r="L62" s="6"/>
      <c r="M62" s="6"/>
      <c r="N62" s="63"/>
      <c r="O62" s="63"/>
      <c r="P62" s="6"/>
      <c r="Q62" s="6"/>
      <c r="R62" s="6"/>
      <c r="S62" s="6"/>
    </row>
    <row r="63" spans="1:19" ht="15">
      <c r="A63" s="40" t="s">
        <v>19</v>
      </c>
      <c r="B63" s="40" t="s">
        <v>218</v>
      </c>
      <c r="C63" s="94"/>
      <c r="D63" s="94">
        <v>9024</v>
      </c>
      <c r="E63" s="62"/>
      <c r="F63" s="52"/>
      <c r="G63" s="52"/>
      <c r="H63" s="52"/>
      <c r="I63" s="52"/>
      <c r="J63" s="62"/>
      <c r="K63" s="52"/>
      <c r="L63" s="6"/>
      <c r="M63" s="6"/>
      <c r="N63" s="63"/>
      <c r="O63" s="63"/>
      <c r="P63" s="6"/>
      <c r="Q63" s="6"/>
      <c r="R63" s="6"/>
      <c r="S63" s="6"/>
    </row>
    <row r="64" spans="1:19" s="20" customFormat="1" ht="15">
      <c r="A64" s="40" t="s">
        <v>20</v>
      </c>
      <c r="B64" s="40" t="s">
        <v>313</v>
      </c>
      <c r="C64" s="94">
        <v>28000</v>
      </c>
      <c r="D64" s="94"/>
      <c r="E64" s="62"/>
      <c r="F64" s="52"/>
      <c r="G64" s="52"/>
      <c r="H64" s="52"/>
      <c r="I64" s="52"/>
      <c r="J64" s="62"/>
      <c r="K64" s="52"/>
      <c r="L64" s="6"/>
      <c r="M64" s="6"/>
      <c r="N64" s="63"/>
      <c r="O64" s="63"/>
      <c r="P64" s="96"/>
      <c r="Q64" s="96"/>
      <c r="R64" s="96"/>
      <c r="S64" s="96"/>
    </row>
    <row r="65" spans="1:19" s="20" customFormat="1" ht="15">
      <c r="A65" s="40" t="s">
        <v>88</v>
      </c>
      <c r="B65" s="83" t="s">
        <v>202</v>
      </c>
      <c r="C65" s="94">
        <v>2202</v>
      </c>
      <c r="D65" s="94">
        <v>12791</v>
      </c>
      <c r="E65" s="62"/>
      <c r="F65" s="52"/>
      <c r="G65" s="52"/>
      <c r="H65" s="52"/>
      <c r="I65" s="52"/>
      <c r="J65" s="62"/>
      <c r="K65" s="52"/>
      <c r="L65" s="6"/>
      <c r="M65" s="6"/>
      <c r="N65" s="63"/>
      <c r="O65" s="63"/>
      <c r="P65" s="96"/>
      <c r="Q65" s="96"/>
      <c r="R65" s="96"/>
      <c r="S65" s="96"/>
    </row>
    <row r="66" spans="1:19" s="20" customFormat="1" ht="15">
      <c r="A66" s="40"/>
      <c r="B66" s="291" t="s">
        <v>203</v>
      </c>
      <c r="C66" s="292">
        <f>SUM(C63:C65)</f>
        <v>30202</v>
      </c>
      <c r="D66" s="292">
        <f>SUM(D63:D65)</f>
        <v>21815</v>
      </c>
      <c r="E66" s="62"/>
      <c r="F66" s="52"/>
      <c r="G66" s="52"/>
      <c r="H66" s="52"/>
      <c r="I66" s="52"/>
      <c r="J66" s="62"/>
      <c r="K66" s="52"/>
      <c r="L66" s="6"/>
      <c r="M66" s="6"/>
      <c r="N66" s="63"/>
      <c r="O66" s="63"/>
      <c r="P66" s="96"/>
      <c r="Q66" s="96"/>
      <c r="R66" s="96"/>
      <c r="S66" s="96"/>
    </row>
    <row r="67" spans="1:19" s="20" customFormat="1" ht="15.75" thickBot="1">
      <c r="A67" s="40" t="s">
        <v>18</v>
      </c>
      <c r="B67" s="83" t="s">
        <v>49</v>
      </c>
      <c r="C67" s="170"/>
      <c r="D67" s="170"/>
      <c r="E67" s="141"/>
      <c r="F67" s="52"/>
      <c r="G67" s="52"/>
      <c r="H67" s="52"/>
      <c r="I67" s="52"/>
      <c r="J67" s="62"/>
      <c r="K67" s="52"/>
      <c r="L67" s="6"/>
      <c r="M67" s="6"/>
      <c r="N67" s="63"/>
      <c r="O67" s="63"/>
      <c r="P67" s="96"/>
      <c r="Q67" s="96"/>
      <c r="R67" s="96"/>
      <c r="S67" s="96"/>
    </row>
    <row r="68" spans="1:19" ht="16.5" thickBot="1">
      <c r="A68" s="97" t="s">
        <v>50</v>
      </c>
      <c r="B68" s="174" t="s">
        <v>51</v>
      </c>
      <c r="C68" s="175">
        <f>SUM(C60,C61,C62,C66)</f>
        <v>36174</v>
      </c>
      <c r="D68" s="175">
        <f>SUM(D60,D61,D62,D66)</f>
        <v>21815</v>
      </c>
      <c r="E68" s="140"/>
      <c r="F68" s="99"/>
      <c r="G68" s="99"/>
      <c r="H68" s="99"/>
      <c r="I68" s="99"/>
      <c r="J68" s="140"/>
      <c r="K68" s="140"/>
      <c r="L68" s="28"/>
      <c r="M68" s="28"/>
      <c r="N68" s="63"/>
      <c r="O68" s="63"/>
      <c r="P68" s="6"/>
      <c r="Q68" s="6"/>
      <c r="R68" s="6"/>
      <c r="S68" s="6"/>
    </row>
    <row r="69" spans="1:19" ht="33" customHeight="1" thickBot="1">
      <c r="A69" s="100"/>
      <c r="B69" s="317" t="s">
        <v>52</v>
      </c>
      <c r="C69" s="318">
        <f>SUM(C68,C59,C44,C31,C17,C11)</f>
        <v>419231</v>
      </c>
      <c r="D69" s="318">
        <f>SUM(D68,D59,D44,D31,D17,D11)</f>
        <v>652948</v>
      </c>
      <c r="E69" s="140"/>
      <c r="F69" s="99"/>
      <c r="G69" s="99"/>
      <c r="H69" s="99"/>
      <c r="I69" s="99"/>
      <c r="J69" s="140"/>
      <c r="K69" s="99"/>
      <c r="L69" s="28"/>
      <c r="M69" s="28"/>
      <c r="N69" s="28"/>
      <c r="O69" s="31"/>
      <c r="P69" s="28"/>
      <c r="Q69" s="28"/>
      <c r="R69" s="28"/>
      <c r="S69" s="28"/>
    </row>
    <row r="70" spans="1:19" ht="15.75">
      <c r="A70" s="6"/>
      <c r="B70" s="6"/>
      <c r="C70" s="99"/>
      <c r="D70" s="52"/>
      <c r="E70" s="62"/>
      <c r="F70" s="52"/>
      <c r="G70" s="52"/>
      <c r="H70" s="52"/>
      <c r="I70" s="52"/>
      <c r="J70" s="62"/>
      <c r="K70" s="52"/>
      <c r="L70" s="6"/>
      <c r="M70" s="6"/>
      <c r="N70" s="142"/>
      <c r="O70" s="142"/>
      <c r="P70" s="6"/>
      <c r="Q70" s="6"/>
      <c r="R70" s="6"/>
      <c r="S70" s="6"/>
    </row>
    <row r="71" spans="1:19" ht="15">
      <c r="A71" s="6"/>
      <c r="B71" s="6"/>
      <c r="C71" s="52"/>
      <c r="D71" s="52"/>
      <c r="E71" s="62"/>
      <c r="F71" s="52"/>
      <c r="G71" s="52"/>
      <c r="H71" s="52"/>
      <c r="I71" s="52"/>
      <c r="J71" s="62"/>
      <c r="K71" s="52"/>
      <c r="L71" s="6"/>
      <c r="M71" s="6"/>
      <c r="N71" s="142"/>
      <c r="O71" s="142"/>
      <c r="P71" s="6"/>
      <c r="Q71" s="6"/>
      <c r="R71" s="6"/>
      <c r="S71" s="6"/>
    </row>
    <row r="72" spans="3:15" ht="12.75">
      <c r="C72" s="6"/>
      <c r="E72" s="50"/>
      <c r="J72" s="50"/>
      <c r="K72" s="6"/>
      <c r="L72" s="6"/>
      <c r="M72" s="6"/>
      <c r="N72" s="142"/>
      <c r="O72" s="6"/>
    </row>
    <row r="73" spans="3:10" ht="12.75">
      <c r="C73" s="6"/>
      <c r="E73" s="50"/>
      <c r="J73" s="50"/>
    </row>
    <row r="74" spans="3:10" ht="12.75">
      <c r="C74" s="6"/>
      <c r="J74" s="50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86" ht="12.75">
      <c r="K86" s="6"/>
    </row>
    <row r="87" ht="12.75">
      <c r="K87" s="6"/>
    </row>
    <row r="88" ht="12.75">
      <c r="K88" s="6"/>
    </row>
    <row r="89" spans="9:11" ht="12.75">
      <c r="I89" s="50"/>
      <c r="K89" s="6"/>
    </row>
    <row r="90" spans="9:11" ht="12.75">
      <c r="I90" s="50"/>
      <c r="K90" s="6"/>
    </row>
    <row r="91" spans="9:11" ht="12.75">
      <c r="I91" s="50"/>
      <c r="K91" s="6"/>
    </row>
    <row r="92" spans="8:11" ht="12.75">
      <c r="H92" s="96"/>
      <c r="I92" s="130"/>
      <c r="K92" s="6"/>
    </row>
    <row r="93" spans="9:11" ht="12.75">
      <c r="I93" s="50"/>
      <c r="K93" s="6"/>
    </row>
    <row r="94" spans="9:11" ht="12.75">
      <c r="I94" s="50"/>
      <c r="K94" s="6"/>
    </row>
    <row r="95" spans="9:11" ht="12.75">
      <c r="I95" s="50"/>
      <c r="K95" s="6"/>
    </row>
    <row r="96" spans="9:11" ht="12.75">
      <c r="I96" s="50"/>
      <c r="K96" s="6"/>
    </row>
    <row r="97" spans="9:11" ht="12.75">
      <c r="I97" s="50"/>
      <c r="K97" s="6"/>
    </row>
    <row r="98" spans="9:11" ht="12.75">
      <c r="I98" s="50"/>
      <c r="K98" s="6"/>
    </row>
    <row r="99" spans="8:11" ht="12.75">
      <c r="H99" s="96"/>
      <c r="I99" s="130"/>
      <c r="K99" s="6"/>
    </row>
    <row r="100" spans="9:11" ht="12.75">
      <c r="I100" s="50"/>
      <c r="K100" s="6"/>
    </row>
    <row r="101" spans="9:11" ht="12.75">
      <c r="I101" s="50"/>
      <c r="K101" s="6"/>
    </row>
    <row r="102" spans="9:11" ht="12.75">
      <c r="I102" s="50"/>
      <c r="K102" s="6"/>
    </row>
    <row r="103" spans="9:11" ht="12.75">
      <c r="I103" s="50"/>
      <c r="K103" s="6"/>
    </row>
    <row r="104" spans="9:11" ht="12.75">
      <c r="I104" s="50"/>
      <c r="K104" s="6"/>
    </row>
    <row r="105" spans="8:11" ht="12.75">
      <c r="H105" s="96"/>
      <c r="I105" s="130"/>
      <c r="K105" s="6"/>
    </row>
    <row r="106" spans="9:11" ht="12.75">
      <c r="I106" s="50"/>
      <c r="K106" s="6"/>
    </row>
    <row r="107" spans="9:11" ht="12.75">
      <c r="I107" s="50"/>
      <c r="K107" s="6"/>
    </row>
    <row r="108" spans="9:11" ht="12.75">
      <c r="I108" s="50"/>
      <c r="K108" s="6"/>
    </row>
    <row r="109" spans="8:11" ht="12.75">
      <c r="H109" s="96"/>
      <c r="I109" s="130"/>
      <c r="K109" s="6"/>
    </row>
    <row r="110" spans="9:11" ht="12.75">
      <c r="I110" s="50"/>
      <c r="K110" s="6"/>
    </row>
    <row r="111" spans="9:11" ht="12.75">
      <c r="I111" s="50"/>
      <c r="K111" s="6"/>
    </row>
    <row r="112" spans="9:11" ht="12.75">
      <c r="I112" s="50"/>
      <c r="K112" s="6"/>
    </row>
    <row r="113" spans="9:11" ht="12.75">
      <c r="I113" s="50"/>
      <c r="K113" s="6"/>
    </row>
    <row r="114" spans="9:11" ht="12.75">
      <c r="I114" s="50"/>
      <c r="K114" s="6"/>
    </row>
    <row r="115" spans="9:11" ht="12.75">
      <c r="I115" s="50"/>
      <c r="K115" s="6"/>
    </row>
    <row r="116" spans="8:11" ht="12.75">
      <c r="H116" s="96"/>
      <c r="I116" s="130"/>
      <c r="K116" s="6"/>
    </row>
    <row r="117" spans="9:11" ht="12.75">
      <c r="I117" s="50"/>
      <c r="K117" s="6"/>
    </row>
    <row r="118" spans="9:11" ht="12.75">
      <c r="I118" s="50"/>
      <c r="K118" s="6"/>
    </row>
    <row r="119" spans="9:11" ht="12.75">
      <c r="I119" s="50"/>
      <c r="K119" s="6"/>
    </row>
    <row r="120" spans="9:11" ht="12.75">
      <c r="I120" s="50"/>
      <c r="K120" s="6"/>
    </row>
    <row r="121" spans="9:11" ht="12.75">
      <c r="I121" s="50"/>
      <c r="K121" s="6"/>
    </row>
    <row r="122" spans="8:11" ht="12.75">
      <c r="H122" s="96"/>
      <c r="I122" s="130"/>
      <c r="K122" s="6"/>
    </row>
    <row r="123" spans="9:11" ht="12.75">
      <c r="I123" s="50"/>
      <c r="K123" s="6"/>
    </row>
    <row r="124" spans="9:11" ht="12.75">
      <c r="I124" s="50"/>
      <c r="K124" s="6"/>
    </row>
    <row r="125" spans="9:11" ht="12.75">
      <c r="I125" s="50"/>
      <c r="K125" s="6"/>
    </row>
    <row r="126" spans="9:11" ht="12.75">
      <c r="I126" s="50"/>
      <c r="K126" s="6"/>
    </row>
    <row r="127" spans="9:11" ht="12.75">
      <c r="I127" s="50"/>
      <c r="K127" s="6"/>
    </row>
    <row r="128" spans="9:11" ht="12.75">
      <c r="I128" s="50"/>
      <c r="K128" s="6"/>
    </row>
    <row r="129" spans="9:11" ht="12.75">
      <c r="I129" s="50"/>
      <c r="K129" s="6"/>
    </row>
    <row r="130" spans="9:11" ht="12.75">
      <c r="I130" s="50"/>
      <c r="K130" s="6"/>
    </row>
    <row r="131" spans="8:11" ht="12.75">
      <c r="H131" s="28"/>
      <c r="I131" s="31"/>
      <c r="K131" s="6"/>
    </row>
    <row r="132" spans="9:11" ht="12.75">
      <c r="I132" s="50"/>
      <c r="K132" s="6"/>
    </row>
    <row r="133" spans="9:11" ht="12.75">
      <c r="I133" s="50"/>
      <c r="K133" s="6"/>
    </row>
    <row r="134" spans="9:11" ht="12.75">
      <c r="I134" s="50"/>
      <c r="K134" s="6"/>
    </row>
    <row r="135" spans="9:11" ht="12.75">
      <c r="I135" s="50"/>
      <c r="K135" s="6"/>
    </row>
    <row r="136" spans="9:11" ht="12.75">
      <c r="I136" s="50"/>
      <c r="K136" s="6"/>
    </row>
    <row r="137" spans="9:11" ht="12.75">
      <c r="I137" s="50"/>
      <c r="K137" s="6"/>
    </row>
    <row r="138" spans="9:11" ht="12.75">
      <c r="I138" s="50"/>
      <c r="K138" s="6"/>
    </row>
    <row r="139" spans="9:11" ht="12.75">
      <c r="I139" s="50"/>
      <c r="K139" s="6"/>
    </row>
    <row r="140" spans="9:11" ht="12.75">
      <c r="I140" s="50"/>
      <c r="K140" s="6"/>
    </row>
    <row r="141" spans="9:11" ht="12.75">
      <c r="I141" s="50"/>
      <c r="K141" s="6"/>
    </row>
    <row r="142" spans="8:11" ht="12.75">
      <c r="H142" s="28"/>
      <c r="I142" s="31"/>
      <c r="K142" s="6"/>
    </row>
    <row r="143" spans="9:11" ht="12.75">
      <c r="I143" s="50"/>
      <c r="K143" s="6"/>
    </row>
    <row r="144" spans="9:11" ht="12.75">
      <c r="I144" s="50"/>
      <c r="K144" s="6"/>
    </row>
    <row r="145" spans="9:11" ht="12.75">
      <c r="I145" s="50"/>
      <c r="K145" s="6"/>
    </row>
    <row r="146" spans="9:11" ht="12.75">
      <c r="I146" s="50"/>
      <c r="K146" s="6"/>
    </row>
    <row r="147" spans="9:11" ht="12.75">
      <c r="I147" s="50"/>
      <c r="K147" s="6"/>
    </row>
    <row r="148" spans="8:11" ht="12.75">
      <c r="H148" s="28"/>
      <c r="I148" s="31"/>
      <c r="K148" s="6"/>
    </row>
    <row r="149" spans="8:11" ht="12.75">
      <c r="H149" s="28"/>
      <c r="I149" s="31"/>
      <c r="K149" s="6"/>
    </row>
    <row r="150" spans="9:11" ht="12.75">
      <c r="I150" s="50"/>
      <c r="K150" s="6"/>
    </row>
    <row r="151" spans="9:11" ht="12.75">
      <c r="I151" s="50"/>
      <c r="K151" s="6"/>
    </row>
    <row r="152" spans="9:11" ht="12.75">
      <c r="I152" s="50"/>
      <c r="K152" s="6"/>
    </row>
    <row r="153" spans="9:11" ht="12.75">
      <c r="I153" s="50"/>
      <c r="K153" s="6"/>
    </row>
    <row r="154" spans="9:11" ht="12.75">
      <c r="I154" s="50"/>
      <c r="K154" s="6"/>
    </row>
    <row r="155" ht="12.75">
      <c r="K155" s="6"/>
    </row>
    <row r="156" ht="12.75">
      <c r="K156" s="6"/>
    </row>
    <row r="157" ht="12.75">
      <c r="K157" s="6"/>
    </row>
    <row r="158" ht="12.75">
      <c r="K158" s="6"/>
    </row>
    <row r="159" ht="12.75">
      <c r="K159" s="6"/>
    </row>
    <row r="160" ht="12.75">
      <c r="K160" s="6"/>
    </row>
  </sheetData>
  <sheetProtection/>
  <mergeCells count="4">
    <mergeCell ref="B2:G2"/>
    <mergeCell ref="M29:M30"/>
    <mergeCell ref="B5:C5"/>
    <mergeCell ref="B6:D6"/>
  </mergeCells>
  <printOptions/>
  <pageMargins left="0.61" right="0.1968503937007874" top="0.1968503937007874" bottom="0.1968503937007874" header="0.5118110236220472" footer="0.18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2" sqref="C2:F2"/>
    </sheetView>
  </sheetViews>
  <sheetFormatPr defaultColWidth="9.00390625" defaultRowHeight="12.75"/>
  <cols>
    <col min="1" max="1" width="4.375" style="0" customWidth="1"/>
    <col min="2" max="2" width="17.875" style="0" customWidth="1"/>
    <col min="3" max="3" width="11.875" style="0" customWidth="1"/>
    <col min="4" max="4" width="25.25390625" style="0" customWidth="1"/>
    <col min="5" max="5" width="13.00390625" style="0" customWidth="1"/>
    <col min="6" max="6" width="18.125" style="0" customWidth="1"/>
    <col min="7" max="7" width="10.875" style="0" customWidth="1"/>
    <col min="8" max="8" width="19.00390625" style="0" customWidth="1"/>
    <col min="9" max="9" width="10.875" style="0" customWidth="1"/>
  </cols>
  <sheetData>
    <row r="1" spans="1:4" ht="23.25" customHeight="1">
      <c r="A1" s="617" t="s">
        <v>157</v>
      </c>
      <c r="B1" s="645"/>
      <c r="C1" s="645"/>
      <c r="D1" s="645"/>
    </row>
    <row r="2" spans="1:6" ht="18.75">
      <c r="A2" s="8"/>
      <c r="C2" s="618" t="s">
        <v>446</v>
      </c>
      <c r="D2" s="618"/>
      <c r="E2" s="618"/>
      <c r="F2" s="618"/>
    </row>
    <row r="3" spans="1:5" ht="19.5" thickBot="1">
      <c r="A3" s="8"/>
      <c r="C3" s="206"/>
      <c r="D3" s="207"/>
      <c r="E3" s="207"/>
    </row>
    <row r="4" spans="1:9" ht="19.5" thickBot="1">
      <c r="A4" s="8"/>
      <c r="B4" s="649" t="s">
        <v>382</v>
      </c>
      <c r="C4" s="650"/>
      <c r="D4" s="650"/>
      <c r="E4" s="650"/>
      <c r="F4" s="651"/>
      <c r="G4" s="651"/>
      <c r="H4" s="652"/>
      <c r="I4" s="203"/>
    </row>
    <row r="5" spans="1:5" ht="19.5" thickBot="1">
      <c r="A5" s="8"/>
      <c r="B5" s="8"/>
      <c r="C5" s="8"/>
      <c r="D5" s="8"/>
      <c r="E5" s="8"/>
    </row>
    <row r="6" spans="1:5" ht="29.25" thickBot="1">
      <c r="A6" s="14" t="s">
        <v>54</v>
      </c>
      <c r="B6" s="15" t="s">
        <v>60</v>
      </c>
      <c r="C6" s="16" t="s">
        <v>61</v>
      </c>
      <c r="D6" s="15" t="s">
        <v>62</v>
      </c>
      <c r="E6" s="17" t="s">
        <v>158</v>
      </c>
    </row>
    <row r="7" spans="1:5" ht="15">
      <c r="A7" s="42" t="s">
        <v>16</v>
      </c>
      <c r="B7" s="146" t="s">
        <v>237</v>
      </c>
      <c r="C7" s="18" t="s">
        <v>63</v>
      </c>
      <c r="D7" s="145" t="s">
        <v>64</v>
      </c>
      <c r="E7" s="180"/>
    </row>
    <row r="8" spans="1:5" ht="14.25" customHeight="1">
      <c r="A8" s="43"/>
      <c r="B8" s="19"/>
      <c r="C8" s="19"/>
      <c r="D8" s="145" t="s">
        <v>22</v>
      </c>
      <c r="E8" s="180"/>
    </row>
    <row r="9" spans="1:5" ht="14.25" customHeight="1">
      <c r="A9" s="43"/>
      <c r="B9" s="19"/>
      <c r="C9" s="19"/>
      <c r="D9" s="145" t="s">
        <v>65</v>
      </c>
      <c r="E9" s="180">
        <v>28864</v>
      </c>
    </row>
    <row r="10" spans="1:5" ht="14.25" customHeight="1">
      <c r="A10" s="43"/>
      <c r="B10" s="19"/>
      <c r="C10" s="19"/>
      <c r="D10" s="145" t="s">
        <v>119</v>
      </c>
      <c r="E10" s="180">
        <v>3700</v>
      </c>
    </row>
    <row r="11" spans="1:5" ht="14.25" customHeight="1">
      <c r="A11" s="43"/>
      <c r="B11" s="19"/>
      <c r="C11" s="19"/>
      <c r="D11" s="145" t="s">
        <v>116</v>
      </c>
      <c r="E11" s="180">
        <v>218382</v>
      </c>
    </row>
    <row r="12" spans="1:5" ht="14.25" customHeight="1" thickBot="1">
      <c r="A12" s="43"/>
      <c r="B12" s="19"/>
      <c r="C12" s="19"/>
      <c r="D12" s="145" t="s">
        <v>205</v>
      </c>
      <c r="E12" s="180">
        <v>21815</v>
      </c>
    </row>
    <row r="13" spans="1:5" ht="27.75" customHeight="1" thickBot="1">
      <c r="A13" s="43"/>
      <c r="B13" s="19"/>
      <c r="C13" s="89"/>
      <c r="D13" s="147" t="s">
        <v>256</v>
      </c>
      <c r="E13" s="212">
        <f>SUM(E7:E12)</f>
        <v>272761</v>
      </c>
    </row>
    <row r="14" ht="12.75" hidden="1"/>
    <row r="15" ht="12.75" hidden="1">
      <c r="F15">
        <v>363379</v>
      </c>
    </row>
  </sheetData>
  <sheetProtection/>
  <mergeCells count="3">
    <mergeCell ref="B4:H4"/>
    <mergeCell ref="A1:D1"/>
    <mergeCell ref="C2:F2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5">
      <selection activeCell="B5" sqref="B5:E5"/>
    </sheetView>
  </sheetViews>
  <sheetFormatPr defaultColWidth="9.00390625" defaultRowHeight="12.75"/>
  <cols>
    <col min="1" max="1" width="8.125" style="0" customWidth="1"/>
    <col min="2" max="2" width="18.375" style="0" customWidth="1"/>
    <col min="3" max="3" width="13.375" style="0" customWidth="1"/>
    <col min="4" max="4" width="54.375" style="0" customWidth="1"/>
    <col min="5" max="5" width="30.875" style="0" customWidth="1"/>
    <col min="6" max="6" width="15.875" style="0" hidden="1" customWidth="1"/>
    <col min="7" max="7" width="18.25390625" style="0" hidden="1" customWidth="1"/>
  </cols>
  <sheetData>
    <row r="1" spans="1:7" ht="22.5" customHeight="1" hidden="1">
      <c r="A1" s="610"/>
      <c r="B1" s="612"/>
      <c r="C1" s="11"/>
      <c r="D1" s="614"/>
      <c r="E1" s="614"/>
      <c r="F1" s="614"/>
      <c r="G1" s="615"/>
    </row>
    <row r="2" spans="1:7" ht="15" customHeight="1" hidden="1">
      <c r="A2" s="611"/>
      <c r="B2" s="614"/>
      <c r="C2" s="8"/>
      <c r="D2" s="614"/>
      <c r="E2" s="614"/>
      <c r="F2" s="614"/>
      <c r="G2" s="615"/>
    </row>
    <row r="3" spans="1:7" ht="15" customHeight="1">
      <c r="A3" s="8"/>
      <c r="B3" s="8"/>
      <c r="C3" s="8"/>
      <c r="D3" s="8"/>
      <c r="E3" s="8"/>
      <c r="F3" s="8"/>
      <c r="G3" s="12"/>
    </row>
    <row r="4" spans="1:8" ht="25.5" customHeight="1">
      <c r="A4" s="622" t="s">
        <v>157</v>
      </c>
      <c r="B4" s="623"/>
      <c r="C4" s="623"/>
      <c r="D4" s="623"/>
      <c r="E4" s="623"/>
      <c r="F4" s="8"/>
      <c r="G4" s="12"/>
      <c r="H4" s="6"/>
    </row>
    <row r="5" spans="1:8" ht="26.25" customHeight="1">
      <c r="A5" s="8"/>
      <c r="B5" s="616" t="s">
        <v>447</v>
      </c>
      <c r="C5" s="616"/>
      <c r="D5" s="616"/>
      <c r="E5" s="616"/>
      <c r="F5" s="8"/>
      <c r="G5" s="12"/>
      <c r="H5" s="6"/>
    </row>
    <row r="6" spans="1:8" ht="26.25" customHeight="1" thickBot="1">
      <c r="A6" s="8"/>
      <c r="B6" s="205"/>
      <c r="C6" s="205"/>
      <c r="D6" s="205"/>
      <c r="E6" s="205"/>
      <c r="F6" s="8"/>
      <c r="G6" s="12"/>
      <c r="H6" s="6"/>
    </row>
    <row r="7" spans="1:8" ht="22.5" customHeight="1" thickBot="1">
      <c r="A7" s="619" t="s">
        <v>383</v>
      </c>
      <c r="B7" s="620"/>
      <c r="C7" s="620"/>
      <c r="D7" s="620"/>
      <c r="E7" s="621"/>
      <c r="F7" s="8"/>
      <c r="G7" s="12"/>
      <c r="H7" s="6"/>
    </row>
    <row r="8" spans="1:8" ht="27" customHeight="1" thickBot="1">
      <c r="A8" s="8"/>
      <c r="B8" s="8"/>
      <c r="C8" s="8"/>
      <c r="D8" s="8"/>
      <c r="E8" s="8"/>
      <c r="F8" s="8"/>
      <c r="G8" s="12"/>
      <c r="H8" s="6"/>
    </row>
    <row r="9" spans="1:7" s="13" customFormat="1" ht="15" customHeight="1" thickBot="1">
      <c r="A9" s="14" t="s">
        <v>54</v>
      </c>
      <c r="B9" s="15" t="s">
        <v>60</v>
      </c>
      <c r="C9" s="16" t="s">
        <v>61</v>
      </c>
      <c r="D9" s="192" t="s">
        <v>171</v>
      </c>
      <c r="E9" s="196" t="s">
        <v>172</v>
      </c>
      <c r="F9" s="15" t="s">
        <v>67</v>
      </c>
      <c r="G9" s="17" t="s">
        <v>66</v>
      </c>
    </row>
    <row r="10" spans="1:7" ht="15">
      <c r="A10" s="197" t="s">
        <v>16</v>
      </c>
      <c r="B10" s="87" t="s">
        <v>237</v>
      </c>
      <c r="C10" s="190" t="s">
        <v>63</v>
      </c>
      <c r="D10" s="193" t="s">
        <v>144</v>
      </c>
      <c r="E10" s="293"/>
      <c r="F10" s="19">
        <v>72877</v>
      </c>
      <c r="G10" s="19">
        <v>50076</v>
      </c>
    </row>
    <row r="11" spans="1:7" ht="14.25">
      <c r="A11" s="42"/>
      <c r="B11" s="39"/>
      <c r="C11" s="190"/>
      <c r="D11" s="312" t="s">
        <v>234</v>
      </c>
      <c r="E11" s="295"/>
      <c r="F11" s="19"/>
      <c r="G11" s="19"/>
    </row>
    <row r="12" spans="1:7" ht="14.25">
      <c r="A12" s="42"/>
      <c r="B12" s="39"/>
      <c r="C12" s="190"/>
      <c r="D12" s="310" t="s">
        <v>384</v>
      </c>
      <c r="E12" s="311">
        <v>10157</v>
      </c>
      <c r="F12" s="19"/>
      <c r="G12" s="19"/>
    </row>
    <row r="13" spans="1:7" ht="14.25">
      <c r="A13" s="42"/>
      <c r="B13" s="39"/>
      <c r="C13" s="190"/>
      <c r="D13" s="310" t="s">
        <v>263</v>
      </c>
      <c r="E13" s="311">
        <v>2743</v>
      </c>
      <c r="F13" s="19"/>
      <c r="G13" s="19"/>
    </row>
    <row r="14" spans="1:7" ht="14.25">
      <c r="A14" s="42"/>
      <c r="B14" s="39"/>
      <c r="C14" s="190"/>
      <c r="D14" s="193" t="s">
        <v>221</v>
      </c>
      <c r="E14" s="294"/>
      <c r="F14" s="19"/>
      <c r="G14" s="19"/>
    </row>
    <row r="15" spans="1:7" ht="14.25">
      <c r="A15" s="42"/>
      <c r="B15" s="39"/>
      <c r="C15" s="190"/>
      <c r="D15" s="536" t="s">
        <v>168</v>
      </c>
      <c r="E15" s="295">
        <v>2315</v>
      </c>
      <c r="F15" s="19"/>
      <c r="G15" s="19"/>
    </row>
    <row r="16" spans="1:7" ht="14.25">
      <c r="A16" s="43"/>
      <c r="B16" s="19"/>
      <c r="C16" s="89"/>
      <c r="D16" s="537" t="s">
        <v>372</v>
      </c>
      <c r="E16" s="295">
        <v>121546</v>
      </c>
      <c r="F16" s="19"/>
      <c r="G16" s="19"/>
    </row>
    <row r="17" spans="1:7" ht="14.25">
      <c r="A17" s="43"/>
      <c r="B17" s="19"/>
      <c r="C17" s="89"/>
      <c r="D17" s="537" t="s">
        <v>373</v>
      </c>
      <c r="E17" s="295">
        <v>165283</v>
      </c>
      <c r="F17" s="19"/>
      <c r="G17" s="19"/>
    </row>
    <row r="18" spans="1:7" ht="14.25">
      <c r="A18" s="43"/>
      <c r="B18" s="19"/>
      <c r="C18" s="89"/>
      <c r="D18" s="537" t="s">
        <v>374</v>
      </c>
      <c r="E18" s="295">
        <v>551</v>
      </c>
      <c r="F18" s="19"/>
      <c r="G18" s="19"/>
    </row>
    <row r="19" spans="1:7" ht="13.5" thickBot="1">
      <c r="A19" s="43"/>
      <c r="B19" s="19"/>
      <c r="C19" s="89"/>
      <c r="D19" s="538" t="s">
        <v>44</v>
      </c>
      <c r="E19" s="296">
        <v>77592</v>
      </c>
      <c r="F19" s="19"/>
      <c r="G19" s="19"/>
    </row>
    <row r="20" spans="1:7" ht="13.5" thickBot="1">
      <c r="A20" s="43"/>
      <c r="B20" s="19"/>
      <c r="C20" s="89"/>
      <c r="D20" s="194" t="s">
        <v>145</v>
      </c>
      <c r="E20" s="297">
        <f>SUM(E11:E19)</f>
        <v>380187</v>
      </c>
      <c r="F20" s="19"/>
      <c r="G20" s="19"/>
    </row>
    <row r="21" spans="1:7" ht="21.75" customHeight="1" thickBot="1">
      <c r="A21" s="44"/>
      <c r="B21" s="45"/>
      <c r="C21" s="179"/>
      <c r="D21" s="195" t="s">
        <v>136</v>
      </c>
      <c r="E21" s="298">
        <f>SUM(E20)</f>
        <v>380187</v>
      </c>
      <c r="F21" s="9">
        <f>SUM(F10:F20)</f>
        <v>72877</v>
      </c>
      <c r="G21" s="9">
        <f>SUM(G10:G20)</f>
        <v>50076</v>
      </c>
    </row>
    <row r="24" spans="3:6" ht="15">
      <c r="C24" s="6"/>
      <c r="D24" s="6"/>
      <c r="E24" s="52"/>
      <c r="F24" s="182">
        <v>833</v>
      </c>
    </row>
    <row r="25" spans="3:6" ht="15.75" thickBot="1">
      <c r="C25" s="6"/>
      <c r="D25" s="6"/>
      <c r="E25" s="188"/>
      <c r="F25" s="183">
        <v>167</v>
      </c>
    </row>
    <row r="26" spans="3:6" ht="15.75" thickBot="1">
      <c r="C26" s="6"/>
      <c r="D26" s="28"/>
      <c r="E26" s="189"/>
      <c r="F26" s="184">
        <f>SUM(F24:F25)</f>
        <v>1000</v>
      </c>
    </row>
    <row r="27" spans="3:6" ht="15">
      <c r="C27" s="6"/>
      <c r="D27" s="6"/>
      <c r="E27" s="52"/>
      <c r="F27" s="182">
        <v>2878</v>
      </c>
    </row>
    <row r="28" spans="3:6" ht="15">
      <c r="C28" s="6"/>
      <c r="D28" s="6"/>
      <c r="E28" s="52"/>
      <c r="F28" s="185">
        <v>193</v>
      </c>
    </row>
    <row r="29" spans="3:6" ht="15">
      <c r="C29" s="6"/>
      <c r="D29" s="6"/>
      <c r="E29" s="52"/>
      <c r="F29" s="185">
        <v>333</v>
      </c>
    </row>
    <row r="30" spans="3:6" ht="15">
      <c r="C30" s="6"/>
      <c r="D30" s="6"/>
      <c r="E30" s="188"/>
      <c r="F30" s="186">
        <v>2500</v>
      </c>
    </row>
    <row r="31" spans="3:6" ht="15">
      <c r="C31" s="6"/>
      <c r="D31" s="6"/>
      <c r="E31" s="188"/>
      <c r="F31" s="186">
        <v>310</v>
      </c>
    </row>
    <row r="32" spans="3:6" ht="15.75" thickBot="1">
      <c r="C32" s="6"/>
      <c r="D32" s="6"/>
      <c r="E32" s="52"/>
      <c r="F32" s="187">
        <v>682</v>
      </c>
    </row>
    <row r="33" spans="3:6" ht="15.75" thickBot="1">
      <c r="C33" s="6"/>
      <c r="D33" s="28"/>
      <c r="E33" s="189"/>
      <c r="F33" s="184">
        <f>SUM(F27:F32)</f>
        <v>6896</v>
      </c>
    </row>
  </sheetData>
  <sheetProtection/>
  <mergeCells count="9">
    <mergeCell ref="A7:E7"/>
    <mergeCell ref="A4:E4"/>
    <mergeCell ref="F1:F2"/>
    <mergeCell ref="G1:G2"/>
    <mergeCell ref="B5:E5"/>
    <mergeCell ref="A1:A2"/>
    <mergeCell ref="B1:B2"/>
    <mergeCell ref="D1:D2"/>
    <mergeCell ref="E1:E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B1">
      <selection activeCell="B3" sqref="B3:H3"/>
    </sheetView>
  </sheetViews>
  <sheetFormatPr defaultColWidth="9.00390625" defaultRowHeight="12.75"/>
  <cols>
    <col min="1" max="1" width="9.125" style="0" hidden="1" customWidth="1"/>
    <col min="2" max="2" width="7.75390625" style="0" customWidth="1"/>
    <col min="3" max="3" width="34.625" style="0" customWidth="1"/>
    <col min="4" max="4" width="19.00390625" style="0" customWidth="1"/>
    <col min="5" max="5" width="0" style="0" hidden="1" customWidth="1"/>
    <col min="6" max="6" width="10.00390625" style="0" hidden="1" customWidth="1"/>
    <col min="7" max="7" width="11.25390625" style="0" hidden="1" customWidth="1"/>
    <col min="8" max="8" width="44.00390625" style="0" customWidth="1"/>
  </cols>
  <sheetData>
    <row r="1" spans="2:4" ht="21.75" customHeight="1">
      <c r="B1" s="617" t="s">
        <v>157</v>
      </c>
      <c r="C1" s="645"/>
      <c r="D1" s="645"/>
    </row>
    <row r="2" ht="21.75" customHeight="1">
      <c r="C2" s="20"/>
    </row>
    <row r="3" spans="2:8" ht="15.75">
      <c r="B3" s="655" t="s">
        <v>448</v>
      </c>
      <c r="C3" s="655"/>
      <c r="D3" s="655"/>
      <c r="E3" s="655"/>
      <c r="F3" s="655"/>
      <c r="G3" s="655"/>
      <c r="H3" s="655"/>
    </row>
    <row r="4" spans="2:8" ht="16.5" thickBot="1">
      <c r="B4" s="110"/>
      <c r="C4" s="110"/>
      <c r="D4" s="110"/>
      <c r="E4" s="110"/>
      <c r="F4" s="110"/>
      <c r="G4" s="110"/>
      <c r="H4" s="110"/>
    </row>
    <row r="5" spans="2:10" ht="16.5" thickBot="1">
      <c r="B5" s="202" t="s">
        <v>385</v>
      </c>
      <c r="C5" s="208"/>
      <c r="D5" s="208"/>
      <c r="E5" s="208"/>
      <c r="F5" s="208"/>
      <c r="G5" s="208"/>
      <c r="H5" s="209"/>
      <c r="I5" s="88"/>
      <c r="J5" s="88"/>
    </row>
    <row r="7" ht="13.5" thickBot="1"/>
    <row r="8" spans="2:8" ht="12.75">
      <c r="B8" s="47"/>
      <c r="C8" s="48"/>
      <c r="D8" s="613" t="s">
        <v>79</v>
      </c>
      <c r="E8" s="653"/>
      <c r="F8" s="654"/>
      <c r="G8" s="22"/>
      <c r="H8" s="55"/>
    </row>
    <row r="9" spans="2:8" ht="13.5" thickBot="1">
      <c r="B9" s="56" t="s">
        <v>54</v>
      </c>
      <c r="C9" s="57" t="s">
        <v>69</v>
      </c>
      <c r="D9" s="198" t="s">
        <v>81</v>
      </c>
      <c r="E9" s="23" t="s">
        <v>71</v>
      </c>
      <c r="F9" s="58" t="s">
        <v>82</v>
      </c>
      <c r="G9" s="23" t="s">
        <v>72</v>
      </c>
      <c r="H9" s="59" t="s">
        <v>80</v>
      </c>
    </row>
    <row r="10" spans="2:8" ht="12.75">
      <c r="B10" s="46" t="s">
        <v>18</v>
      </c>
      <c r="C10" s="310" t="s">
        <v>384</v>
      </c>
      <c r="D10" s="27">
        <v>12900</v>
      </c>
      <c r="E10" s="27"/>
      <c r="F10" s="27"/>
      <c r="G10" s="27"/>
      <c r="H10" s="54" t="s">
        <v>386</v>
      </c>
    </row>
    <row r="11" spans="2:8" ht="12.75">
      <c r="B11" s="70" t="s">
        <v>33</v>
      </c>
      <c r="C11" s="310"/>
      <c r="D11" s="60"/>
      <c r="E11" s="60"/>
      <c r="F11" s="60"/>
      <c r="G11" s="60"/>
      <c r="H11" s="54"/>
    </row>
    <row r="12" spans="2:8" ht="12.75" hidden="1">
      <c r="B12" s="3">
        <v>3</v>
      </c>
      <c r="C12" s="1" t="s">
        <v>74</v>
      </c>
      <c r="D12" s="1"/>
      <c r="E12" s="1"/>
      <c r="F12" s="1"/>
      <c r="G12" s="1">
        <v>64.1</v>
      </c>
      <c r="H12" s="25" t="s">
        <v>75</v>
      </c>
    </row>
    <row r="13" spans="2:8" ht="12.75" hidden="1">
      <c r="B13" s="3">
        <v>4</v>
      </c>
      <c r="C13" s="1" t="s">
        <v>73</v>
      </c>
      <c r="D13" s="1"/>
      <c r="E13" s="1"/>
      <c r="F13" s="1"/>
      <c r="G13" s="1"/>
      <c r="H13" s="25" t="s">
        <v>57</v>
      </c>
    </row>
    <row r="14" spans="2:8" ht="12.75" hidden="1">
      <c r="B14" s="3">
        <v>5</v>
      </c>
      <c r="C14" s="1" t="s">
        <v>76</v>
      </c>
      <c r="D14" s="1"/>
      <c r="E14" s="1"/>
      <c r="F14" s="1"/>
      <c r="G14" s="1"/>
      <c r="H14" s="25" t="s">
        <v>77</v>
      </c>
    </row>
    <row r="15" spans="2:8" ht="12.75">
      <c r="B15" s="1"/>
      <c r="C15" s="1"/>
      <c r="D15" s="1"/>
      <c r="E15" s="1"/>
      <c r="F15" s="1"/>
      <c r="G15" s="1"/>
      <c r="H15" s="1"/>
    </row>
    <row r="16" spans="2:8" ht="13.5" thickBot="1">
      <c r="B16" s="70"/>
      <c r="C16" s="60"/>
      <c r="D16" s="60"/>
      <c r="E16" s="60"/>
      <c r="F16" s="60"/>
      <c r="G16" s="60"/>
      <c r="H16" s="86"/>
    </row>
    <row r="17" spans="2:8" ht="25.5" customHeight="1" thickBot="1">
      <c r="B17" s="82"/>
      <c r="C17" s="80" t="s">
        <v>78</v>
      </c>
      <c r="D17" s="213">
        <f>SUM(D10:D16)</f>
        <v>12900</v>
      </c>
      <c r="E17" s="80">
        <f>SUM(E10:E14)</f>
        <v>0</v>
      </c>
      <c r="F17" s="80">
        <f>SUM(F10:F14)</f>
        <v>0</v>
      </c>
      <c r="G17" s="90">
        <v>79.6</v>
      </c>
      <c r="H17" s="91"/>
    </row>
    <row r="28" ht="12.75">
      <c r="H28" s="6"/>
    </row>
  </sheetData>
  <sheetProtection/>
  <mergeCells count="3">
    <mergeCell ref="D8:F8"/>
    <mergeCell ref="B3:H3"/>
    <mergeCell ref="B1:D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375" style="0" customWidth="1"/>
    <col min="2" max="2" width="27.25390625" style="0" customWidth="1"/>
    <col min="3" max="3" width="23.625" style="0" customWidth="1"/>
    <col min="4" max="4" width="21.875" style="0" customWidth="1"/>
    <col min="5" max="5" width="20.00390625" style="0" customWidth="1"/>
    <col min="6" max="6" width="9.00390625" style="0" customWidth="1"/>
    <col min="7" max="7" width="11.625" style="0" customWidth="1"/>
    <col min="8" max="8" width="6.00390625" style="0" customWidth="1"/>
    <col min="9" max="9" width="3.875" style="0" customWidth="1"/>
    <col min="10" max="10" width="4.75390625" style="0" customWidth="1"/>
    <col min="11" max="11" width="14.75390625" style="0" customWidth="1"/>
    <col min="12" max="12" width="9.00390625" style="0" customWidth="1"/>
  </cols>
  <sheetData>
    <row r="1" spans="1:3" ht="12.75">
      <c r="A1" s="617" t="s">
        <v>157</v>
      </c>
      <c r="B1" s="645"/>
      <c r="C1" s="645"/>
    </row>
    <row r="2" ht="12.75">
      <c r="B2" s="20"/>
    </row>
    <row r="3" spans="1:7" ht="15.75">
      <c r="A3" s="655" t="s">
        <v>449</v>
      </c>
      <c r="B3" s="655"/>
      <c r="C3" s="655"/>
      <c r="D3" s="655"/>
      <c r="E3" s="655"/>
      <c r="F3" s="655"/>
      <c r="G3" s="655"/>
    </row>
    <row r="4" spans="1:7" ht="13.5" thickBot="1">
      <c r="A4" s="111"/>
      <c r="B4" s="111"/>
      <c r="C4" s="111"/>
      <c r="D4" s="111"/>
      <c r="E4" s="111"/>
      <c r="F4" s="111"/>
      <c r="G4" s="111"/>
    </row>
    <row r="5" spans="1:8" ht="13.5" thickBot="1">
      <c r="A5" s="100" t="s">
        <v>387</v>
      </c>
      <c r="B5" s="210"/>
      <c r="C5" s="210"/>
      <c r="D5" s="210"/>
      <c r="E5" s="211"/>
      <c r="F5" s="20"/>
      <c r="G5" s="20"/>
      <c r="H5" s="20"/>
    </row>
    <row r="7" ht="13.5" thickBot="1"/>
    <row r="8" spans="1:9" ht="13.5" thickBot="1">
      <c r="A8" s="47"/>
      <c r="B8" s="48"/>
      <c r="C8" s="48"/>
      <c r="D8" s="48"/>
      <c r="E8" s="152" t="s">
        <v>79</v>
      </c>
      <c r="F8" s="149"/>
      <c r="G8" s="149"/>
      <c r="H8" s="6"/>
      <c r="I8" s="6"/>
    </row>
    <row r="9" spans="1:9" ht="15.75" customHeight="1" thickBot="1">
      <c r="A9" s="79" t="s">
        <v>83</v>
      </c>
      <c r="B9" s="80" t="s">
        <v>84</v>
      </c>
      <c r="C9" s="80" t="s">
        <v>85</v>
      </c>
      <c r="D9" s="80" t="s">
        <v>86</v>
      </c>
      <c r="E9" s="148" t="s">
        <v>87</v>
      </c>
      <c r="F9" s="6"/>
      <c r="G9" s="6"/>
      <c r="H9" s="6"/>
      <c r="I9" s="6"/>
    </row>
    <row r="10" spans="1:9" ht="15.75" customHeight="1">
      <c r="A10" s="46"/>
      <c r="B10" s="27"/>
      <c r="C10" s="27"/>
      <c r="D10" s="27"/>
      <c r="E10" s="54"/>
      <c r="F10" s="6"/>
      <c r="G10" s="6"/>
      <c r="H10" s="6"/>
      <c r="I10" s="6"/>
    </row>
    <row r="11" spans="1:9" ht="37.5" customHeight="1">
      <c r="A11" s="3" t="s">
        <v>18</v>
      </c>
      <c r="B11" s="1" t="s">
        <v>222</v>
      </c>
      <c r="C11" s="540" t="s">
        <v>372</v>
      </c>
      <c r="D11" s="541" t="s">
        <v>386</v>
      </c>
      <c r="E11" s="543">
        <v>154363</v>
      </c>
      <c r="F11" s="6"/>
      <c r="G11" s="6"/>
      <c r="H11" s="6"/>
      <c r="I11" s="150"/>
    </row>
    <row r="12" spans="1:9" ht="18" customHeight="1">
      <c r="A12" s="3"/>
      <c r="B12" s="1"/>
      <c r="C12" s="537" t="s">
        <v>373</v>
      </c>
      <c r="D12" s="541" t="s">
        <v>386</v>
      </c>
      <c r="E12" s="25">
        <v>209909</v>
      </c>
      <c r="F12" s="6"/>
      <c r="G12" s="6"/>
      <c r="H12" s="6"/>
      <c r="I12" s="150"/>
    </row>
    <row r="13" spans="1:9" ht="15.75" customHeight="1">
      <c r="A13" s="3"/>
      <c r="B13" s="1"/>
      <c r="C13" s="537" t="s">
        <v>374</v>
      </c>
      <c r="D13" s="541" t="s">
        <v>386</v>
      </c>
      <c r="E13" s="25">
        <v>700</v>
      </c>
      <c r="F13" s="6"/>
      <c r="G13" s="6"/>
      <c r="H13" s="6"/>
      <c r="I13" s="150"/>
    </row>
    <row r="14" spans="1:9" ht="15.75" customHeight="1">
      <c r="A14" s="3" t="s">
        <v>33</v>
      </c>
      <c r="B14" s="1" t="s">
        <v>168</v>
      </c>
      <c r="C14" s="1" t="s">
        <v>173</v>
      </c>
      <c r="D14" s="539" t="s">
        <v>97</v>
      </c>
      <c r="E14" s="25">
        <v>2315</v>
      </c>
      <c r="F14" s="6"/>
      <c r="G14" s="103"/>
      <c r="H14" s="6"/>
      <c r="I14" s="150"/>
    </row>
    <row r="15" spans="1:9" ht="15.75" customHeight="1">
      <c r="A15" s="3"/>
      <c r="B15" s="199"/>
      <c r="C15" s="199"/>
      <c r="D15" s="542"/>
      <c r="E15" s="544"/>
      <c r="F15" s="6"/>
      <c r="G15" s="103"/>
      <c r="H15" s="6"/>
      <c r="I15" s="150"/>
    </row>
    <row r="16" spans="1:9" ht="15.75" customHeight="1">
      <c r="A16" s="70" t="s">
        <v>19</v>
      </c>
      <c r="B16" s="60" t="s">
        <v>206</v>
      </c>
      <c r="C16" s="40" t="s">
        <v>388</v>
      </c>
      <c r="D16" s="541" t="s">
        <v>386</v>
      </c>
      <c r="E16" s="86">
        <v>9024</v>
      </c>
      <c r="F16" s="6"/>
      <c r="G16" s="103"/>
      <c r="H16" s="6"/>
      <c r="I16" s="150"/>
    </row>
    <row r="17" spans="1:9" ht="15.75" customHeight="1" thickBot="1">
      <c r="A17" s="70"/>
      <c r="B17" s="60"/>
      <c r="C17" s="60" t="s">
        <v>441</v>
      </c>
      <c r="D17" s="541" t="s">
        <v>386</v>
      </c>
      <c r="E17" s="86">
        <v>12791</v>
      </c>
      <c r="F17" s="6"/>
      <c r="G17" s="6"/>
      <c r="H17" s="6"/>
      <c r="I17" s="150"/>
    </row>
    <row r="18" spans="1:9" s="24" customFormat="1" ht="27" customHeight="1" thickBot="1">
      <c r="A18" s="85"/>
      <c r="B18" s="81" t="s">
        <v>95</v>
      </c>
      <c r="C18" s="81"/>
      <c r="D18" s="81"/>
      <c r="E18" s="214">
        <f>SUM(E10:E17)</f>
        <v>389102</v>
      </c>
      <c r="F18" s="151"/>
      <c r="G18" s="151"/>
      <c r="H18" s="6"/>
      <c r="I18" s="150"/>
    </row>
  </sheetData>
  <sheetProtection/>
  <mergeCells count="2">
    <mergeCell ref="A3:G3"/>
    <mergeCell ref="A1:C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PMH. Mende</cp:lastModifiedBy>
  <cp:lastPrinted>2013-01-24T15:12:58Z</cp:lastPrinted>
  <dcterms:created xsi:type="dcterms:W3CDTF">2003-04-04T06:59:58Z</dcterms:created>
  <dcterms:modified xsi:type="dcterms:W3CDTF">2013-01-30T14:04:47Z</dcterms:modified>
  <cp:category/>
  <cp:version/>
  <cp:contentType/>
  <cp:contentStatus/>
</cp:coreProperties>
</file>